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80" yWindow="-120" windowWidth="17430" windowHeight="114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Лист1!$A$1:$Y$418</definedName>
  </definedNames>
  <calcPr calcId="145621"/>
</workbook>
</file>

<file path=xl/calcChain.xml><?xml version="1.0" encoding="utf-8"?>
<calcChain xmlns="http://schemas.openxmlformats.org/spreadsheetml/2006/main">
  <c r="S487" i="3" l="1"/>
  <c r="H434" i="3"/>
  <c r="I434" i="3" s="1"/>
  <c r="J434" i="3" s="1"/>
  <c r="K434" i="3" s="1"/>
  <c r="L434" i="3" s="1"/>
  <c r="M434" i="3" s="1"/>
  <c r="N434" i="3" s="1"/>
  <c r="O434" i="3" s="1"/>
  <c r="P434" i="3" s="1"/>
  <c r="K419" i="3"/>
  <c r="L419" i="3" s="1"/>
  <c r="M419" i="3" s="1"/>
  <c r="N419" i="3" s="1"/>
  <c r="O419" i="3" s="1"/>
  <c r="P419" i="3" s="1"/>
  <c r="J419" i="3"/>
  <c r="I419" i="3"/>
  <c r="H419" i="3"/>
  <c r="S411" i="3"/>
  <c r="S402" i="3"/>
  <c r="F389" i="3"/>
  <c r="G389" i="3" s="1"/>
  <c r="H389" i="3" s="1"/>
  <c r="I389" i="3" s="1"/>
  <c r="J389" i="3" s="1"/>
  <c r="K389" i="3" s="1"/>
  <c r="L389" i="3" s="1"/>
  <c r="M389" i="3" s="1"/>
  <c r="N389" i="3" s="1"/>
  <c r="O389" i="3" s="1"/>
  <c r="P389" i="3" s="1"/>
  <c r="H382" i="3"/>
  <c r="I382" i="3" s="1"/>
  <c r="J382" i="3" s="1"/>
  <c r="K382" i="3" s="1"/>
  <c r="L382" i="3" s="1"/>
  <c r="M382" i="3" s="1"/>
  <c r="N382" i="3" s="1"/>
  <c r="O382" i="3" s="1"/>
  <c r="P382" i="3" s="1"/>
  <c r="P367" i="3"/>
  <c r="O367" i="3"/>
  <c r="N367" i="3"/>
  <c r="M367" i="3"/>
  <c r="L367" i="3"/>
  <c r="K367" i="3"/>
  <c r="J367" i="3"/>
  <c r="I367" i="3"/>
  <c r="H367" i="3"/>
  <c r="P359" i="3"/>
  <c r="O359" i="3"/>
  <c r="N359" i="3"/>
  <c r="M359" i="3"/>
  <c r="L359" i="3"/>
  <c r="K359" i="3"/>
  <c r="J359" i="3"/>
  <c r="I359" i="3"/>
  <c r="H359" i="3"/>
  <c r="F339" i="3"/>
  <c r="G339" i="3" s="1"/>
  <c r="H339" i="3" s="1"/>
  <c r="I339" i="3" s="1"/>
  <c r="J339" i="3" s="1"/>
  <c r="K339" i="3" s="1"/>
  <c r="L339" i="3" s="1"/>
  <c r="M339" i="3" s="1"/>
  <c r="N339" i="3" s="1"/>
  <c r="O339" i="3" s="1"/>
  <c r="P339" i="3" s="1"/>
  <c r="G338" i="3"/>
  <c r="H338" i="3" s="1"/>
  <c r="I338" i="3" s="1"/>
  <c r="J338" i="3" s="1"/>
  <c r="K338" i="3" s="1"/>
  <c r="L338" i="3" s="1"/>
  <c r="M338" i="3" s="1"/>
  <c r="N338" i="3" s="1"/>
  <c r="O338" i="3" s="1"/>
  <c r="P338" i="3" s="1"/>
  <c r="F338" i="3"/>
  <c r="P334" i="3"/>
  <c r="O334" i="3"/>
  <c r="N334" i="3"/>
  <c r="M334" i="3"/>
  <c r="L334" i="3"/>
  <c r="K334" i="3"/>
  <c r="J334" i="3"/>
  <c r="I334" i="3"/>
  <c r="H334" i="3"/>
  <c r="G334" i="3"/>
  <c r="F334" i="3"/>
  <c r="E334" i="3"/>
  <c r="P306" i="3"/>
  <c r="O306" i="3"/>
  <c r="N306" i="3"/>
  <c r="M306" i="3"/>
  <c r="L306" i="3"/>
  <c r="K306" i="3"/>
  <c r="J306" i="3"/>
  <c r="I306" i="3"/>
  <c r="H306" i="3"/>
  <c r="P300" i="3"/>
  <c r="O300" i="3"/>
  <c r="N300" i="3"/>
  <c r="M300" i="3"/>
  <c r="L300" i="3"/>
  <c r="K300" i="3"/>
  <c r="J300" i="3"/>
  <c r="I300" i="3"/>
  <c r="H300" i="3"/>
  <c r="G300" i="3"/>
  <c r="F300" i="3"/>
  <c r="E300" i="3"/>
  <c r="E294" i="3"/>
  <c r="G293" i="3"/>
  <c r="H293" i="3" s="1"/>
  <c r="F293" i="3"/>
  <c r="F294" i="3" s="1"/>
  <c r="P288" i="3"/>
  <c r="O288" i="3"/>
  <c r="N288" i="3"/>
  <c r="M288" i="3"/>
  <c r="L288" i="3"/>
  <c r="K288" i="3"/>
  <c r="J288" i="3"/>
  <c r="I288" i="3"/>
  <c r="H288" i="3"/>
  <c r="G288" i="3"/>
  <c r="F288" i="3"/>
  <c r="E288" i="3"/>
  <c r="P278" i="3"/>
  <c r="O278" i="3"/>
  <c r="N278" i="3"/>
  <c r="M278" i="3"/>
  <c r="L278" i="3"/>
  <c r="K278" i="3"/>
  <c r="J278" i="3"/>
  <c r="I278" i="3"/>
  <c r="H278" i="3"/>
  <c r="G278" i="3"/>
  <c r="F278" i="3"/>
  <c r="E278" i="3"/>
  <c r="P262" i="3"/>
  <c r="O262" i="3"/>
  <c r="N262" i="3"/>
  <c r="M262" i="3"/>
  <c r="L262" i="3"/>
  <c r="K262" i="3"/>
  <c r="J262" i="3"/>
  <c r="I262" i="3"/>
  <c r="H262" i="3"/>
  <c r="G262" i="3"/>
  <c r="F262" i="3"/>
  <c r="E262" i="3"/>
  <c r="P260" i="3"/>
  <c r="O260" i="3"/>
  <c r="N260" i="3"/>
  <c r="M260" i="3"/>
  <c r="L260" i="3"/>
  <c r="K260" i="3"/>
  <c r="J260" i="3"/>
  <c r="I260" i="3"/>
  <c r="H260" i="3"/>
  <c r="G260" i="3"/>
  <c r="F260" i="3"/>
  <c r="E260" i="3"/>
  <c r="P241" i="3"/>
  <c r="O241" i="3"/>
  <c r="N241" i="3"/>
  <c r="M241" i="3"/>
  <c r="L241" i="3"/>
  <c r="K241" i="3"/>
  <c r="J241" i="3"/>
  <c r="I241" i="3"/>
  <c r="H241" i="3"/>
  <c r="P239" i="3"/>
  <c r="O239" i="3"/>
  <c r="N239" i="3"/>
  <c r="M239" i="3"/>
  <c r="L239" i="3"/>
  <c r="K239" i="3"/>
  <c r="J239" i="3"/>
  <c r="I239" i="3"/>
  <c r="H239" i="3"/>
  <c r="P229" i="3"/>
  <c r="O229" i="3"/>
  <c r="N229" i="3"/>
  <c r="M229" i="3"/>
  <c r="L229" i="3"/>
  <c r="K229" i="3"/>
  <c r="J229" i="3"/>
  <c r="I229" i="3"/>
  <c r="H229" i="3"/>
  <c r="G229" i="3"/>
  <c r="F229" i="3"/>
  <c r="E229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S16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S13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H111" i="3"/>
  <c r="I111" i="3" s="1"/>
  <c r="J111" i="3" s="1"/>
  <c r="K111" i="3" s="1"/>
  <c r="L111" i="3" s="1"/>
  <c r="M111" i="3" s="1"/>
  <c r="N111" i="3" s="1"/>
  <c r="O111" i="3" s="1"/>
  <c r="P111" i="3" s="1"/>
  <c r="P91" i="3"/>
  <c r="S91" i="3" s="1"/>
  <c r="O91" i="3"/>
  <c r="N91" i="3"/>
  <c r="M91" i="3"/>
  <c r="L91" i="3"/>
  <c r="K91" i="3"/>
  <c r="J91" i="3"/>
  <c r="I91" i="3"/>
  <c r="H91" i="3"/>
  <c r="G91" i="3"/>
  <c r="F91" i="3"/>
  <c r="E91" i="3"/>
  <c r="P65" i="3"/>
  <c r="O65" i="3"/>
  <c r="N65" i="3"/>
  <c r="M65" i="3"/>
  <c r="L65" i="3"/>
  <c r="K65" i="3"/>
  <c r="P63" i="3"/>
  <c r="O63" i="3"/>
  <c r="N63" i="3"/>
  <c r="M63" i="3"/>
  <c r="L63" i="3"/>
  <c r="K63" i="3"/>
  <c r="J63" i="3"/>
  <c r="I63" i="3"/>
  <c r="H63" i="3"/>
  <c r="G63" i="3"/>
  <c r="F63" i="3"/>
  <c r="E63" i="3"/>
  <c r="S30" i="3"/>
  <c r="S29" i="3"/>
  <c r="S18" i="3"/>
  <c r="S17" i="3"/>
  <c r="P6" i="2"/>
  <c r="O6" i="2"/>
  <c r="N6" i="2"/>
  <c r="M6" i="2"/>
  <c r="L6" i="2"/>
  <c r="K6" i="2"/>
  <c r="J6" i="2"/>
  <c r="I6" i="2"/>
  <c r="H6" i="2"/>
  <c r="G6" i="2"/>
  <c r="F6" i="2"/>
  <c r="E6" i="2"/>
  <c r="H294" i="3" l="1"/>
  <c r="I293" i="3"/>
  <c r="G294" i="3"/>
  <c r="R339" i="1"/>
  <c r="R310" i="1"/>
  <c r="R304" i="1"/>
  <c r="R133" i="1"/>
  <c r="R111" i="1"/>
  <c r="R76" i="1"/>
  <c r="R30" i="1"/>
  <c r="R29" i="1"/>
  <c r="R19" i="1"/>
  <c r="R18" i="1"/>
  <c r="J293" i="3" l="1"/>
  <c r="I294" i="3"/>
  <c r="J294" i="3" l="1"/>
  <c r="K293" i="3"/>
  <c r="L293" i="3" l="1"/>
  <c r="K294" i="3"/>
  <c r="L294" i="3" l="1"/>
  <c r="M293" i="3"/>
  <c r="N293" i="3" l="1"/>
  <c r="M294" i="3"/>
  <c r="N294" i="3" l="1"/>
  <c r="O293" i="3"/>
  <c r="P293" i="3" l="1"/>
  <c r="P294" i="3" s="1"/>
  <c r="O294" i="3"/>
</calcChain>
</file>

<file path=xl/comments1.xml><?xml version="1.0" encoding="utf-8"?>
<comments xmlns="http://schemas.openxmlformats.org/spreadsheetml/2006/main">
  <authors>
    <author>Автор</author>
  </authors>
  <commentList>
    <comment ref="B40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<sst xmlns="http://schemas.openxmlformats.org/spreadsheetml/2006/main" count="2737" uniqueCount="1159">
  <si>
    <t>№</t>
  </si>
  <si>
    <t>Ед. изм.</t>
  </si>
  <si>
    <t>Сценарий</t>
  </si>
  <si>
    <t>Источник</t>
  </si>
  <si>
    <t>Этап 1</t>
  </si>
  <si>
    <t>Этап 2</t>
  </si>
  <si>
    <t>Этап 3</t>
  </si>
  <si>
    <t>%</t>
  </si>
  <si>
    <t>П-1</t>
  </si>
  <si>
    <t xml:space="preserve">Приоритет 1. Развитие человеческого капитала и социальной сферы </t>
  </si>
  <si>
    <t>СЦ-1</t>
  </si>
  <si>
    <t>Цель 1. Обеспечение высоких стандартов благосостояния человека, социального благополучия и согласия в обществе</t>
  </si>
  <si>
    <t>Ц-1.1</t>
  </si>
  <si>
    <t>Цель 1.1. Сохранение и постепенное увеличение численности населения Барабинского района за счет естественного и миграционного прироста населения</t>
  </si>
  <si>
    <t>З-1.1.1</t>
  </si>
  <si>
    <t>Задача 1. Содействовать улучшению демографической ситуации</t>
  </si>
  <si>
    <t>Численность населения</t>
  </si>
  <si>
    <t>Чел.</t>
  </si>
  <si>
    <t>I</t>
  </si>
  <si>
    <t>Отдел экономики</t>
  </si>
  <si>
    <t>II</t>
  </si>
  <si>
    <t>Общий коэффициент рождаемости</t>
  </si>
  <si>
    <t>Промилле</t>
  </si>
  <si>
    <t>Общий коэффициент смертности</t>
  </si>
  <si>
    <t>З-1.1.2</t>
  </si>
  <si>
    <t>Задача 2.Повысить социальную привлекательность и уровень жизни населения, а также сформировать условия для улучшения демографической ситуации</t>
  </si>
  <si>
    <t>Среднемесячная  заработная плата одного работника по полному кругу предприятий</t>
  </si>
  <si>
    <t>Руб.</t>
  </si>
  <si>
    <t>Сделать как в прогнозе</t>
  </si>
  <si>
    <t>Средний душевой доход</t>
  </si>
  <si>
    <t>З-1.1.3</t>
  </si>
  <si>
    <t>Задача 3.Создать условия для качественного улучшения репродуктивного потенциала и укрепления здоровья новорожденных, детей и подростков</t>
  </si>
  <si>
    <t>Число детей, умерших в возрасте до 1 года, на 1000 родившихся живыми</t>
  </si>
  <si>
    <t xml:space="preserve">Ед. на  тыс. чел. </t>
  </si>
  <si>
    <t>ЦРБ</t>
  </si>
  <si>
    <t>З-1.1.4</t>
  </si>
  <si>
    <t>Задача 4. Увеличить продолжительность жизни населения</t>
  </si>
  <si>
    <t>Средний возраст</t>
  </si>
  <si>
    <t>лет</t>
  </si>
  <si>
    <t>Росстат, отдел экономики</t>
  </si>
  <si>
    <t>З-1.1.5</t>
  </si>
  <si>
    <t>Задача 5. Укрепить институт семьи, повысить престиж материнства и отцовства, обеспечить максимальное развитие и сохранение семейных ценностей</t>
  </si>
  <si>
    <t>Коэффициент брачности</t>
  </si>
  <si>
    <t>Коэффициент разводимости</t>
  </si>
  <si>
    <t>З-1.1.6</t>
  </si>
  <si>
    <t>Задача 6. Создать экономические условия, повышающие миграционную привлекательность Барабинского района</t>
  </si>
  <si>
    <t>Коэффициент миграционного прироста населения</t>
  </si>
  <si>
    <t>Чел. на 10 тыс. чел. населения</t>
  </si>
  <si>
    <t>Ц-1.2</t>
  </si>
  <si>
    <t>Цель 1.2. Формирование здорового образа жизни у граждан, обеспечение населения доступной и качественной медицинской помощью</t>
  </si>
  <si>
    <t>З-1.2.1</t>
  </si>
  <si>
    <t>Задача 1. Сформировать у населения ответственное отношение к собственному здоровью и к здоровому образу жизни</t>
  </si>
  <si>
    <t xml:space="preserve">Доля граждан, занимающихся физической культурой и спортом, в общей численности населения </t>
  </si>
  <si>
    <t>Управление культуры</t>
  </si>
  <si>
    <t>З-1.2.2</t>
  </si>
  <si>
    <t>Задача 2. Обеспечить приоритет профилактики в сфере охраны здоровья (предупреждение и раннее выявление заболеваний)</t>
  </si>
  <si>
    <t>Плановая диспансеризация</t>
  </si>
  <si>
    <t>Ед.</t>
  </si>
  <si>
    <t>Профилактические осмотры</t>
  </si>
  <si>
    <t>З-1.2.3</t>
  </si>
  <si>
    <t>Задача 3. Повысить доступность первичной и специализированной медико-санитарной помощи</t>
  </si>
  <si>
    <t>Обеспеченность врачебными кадрами</t>
  </si>
  <si>
    <t>Смертность от болезней системы кровообращения</t>
  </si>
  <si>
    <t>Ед. на 100 тыс. чел. нас.</t>
  </si>
  <si>
    <t>Смертность от онкологических заболеваний</t>
  </si>
  <si>
    <t>З-1.2.4</t>
  </si>
  <si>
    <t>Задача 4. Обеспечить развитие перинатальной медицинской помощи</t>
  </si>
  <si>
    <t>З-1.2.5</t>
  </si>
  <si>
    <t>Задача 5. Повысить уровень профессиональной подготовки медицинских работников, престижа профессии медицинского работника</t>
  </si>
  <si>
    <t>Среднемесячная  заработная плата медецинских работников</t>
  </si>
  <si>
    <t>Ц-1.3</t>
  </si>
  <si>
    <t>Цель 1.3. Обеспечение благополучия и высокого уровня жизни населения</t>
  </si>
  <si>
    <t>З-1.3.1</t>
  </si>
  <si>
    <t>Задача 1. Обеспечить уверенный долгосрочный рост доходов граждан</t>
  </si>
  <si>
    <t>З-1.3.2</t>
  </si>
  <si>
    <t>Задача 2. Снизить социально-экономическое неравенство в уровне жизни населения за счет поддержки малоресурсных групп населения на принципах справедливости и адресности</t>
  </si>
  <si>
    <t>Доля малоимущих граждан, зарегистрированных в органах социальной защиты</t>
  </si>
  <si>
    <t>Отдел опеки</t>
  </si>
  <si>
    <t>З-1.3.3</t>
  </si>
  <si>
    <t>Задача 3. Увеличить реальную заработную плату</t>
  </si>
  <si>
    <t>МО</t>
  </si>
  <si>
    <t>Среднемесячная заработная плата работников бюджетной сферы</t>
  </si>
  <si>
    <t>Ц-1.4</t>
  </si>
  <si>
    <t>Цель 1.4. Создание условий для максимальной реализации трудового потенциала, обеспечения эффективной занятости граждан</t>
  </si>
  <si>
    <t>З-1.4.1</t>
  </si>
  <si>
    <t>Задача 1. Обеспечивать эффективную занятость и совершенствовать систему содействия занятости населения</t>
  </si>
  <si>
    <t>Численность занятых в экономике</t>
  </si>
  <si>
    <t>Тыс.чел.</t>
  </si>
  <si>
    <t>З-1.4.2</t>
  </si>
  <si>
    <t>Задача 2. Содействовать улучшению условий и охраны труда, направленных на сохранение жизни и здоровья работников в процессе трудовой деятельности</t>
  </si>
  <si>
    <t>Количество тяжёлых несчастных случаев на производстве</t>
  </si>
  <si>
    <t xml:space="preserve">Ед. </t>
  </si>
  <si>
    <t>З-1.4.3</t>
  </si>
  <si>
    <t>Задача 3. Удовлетворить потребности рынка труда Барабинского района в кадрах в соответствии с текущими и перспективными потребностями экономики</t>
  </si>
  <si>
    <t>Уровень безработицы</t>
  </si>
  <si>
    <t>Ц-1.5</t>
  </si>
  <si>
    <t>Цель 1.5. Формирование условий для развития высокоэффективной образованной личности, конкурентоспособной на рынке труда</t>
  </si>
  <si>
    <t>З-1.5.1</t>
  </si>
  <si>
    <t>Задача 1. Обеспечить эффективное развитие системы образования на территории района</t>
  </si>
  <si>
    <t>Доля обучающихся в общеобразовательных организациях, занимающихся в одну смену, в общей численности, обучающихся в общеобразовательных организациях</t>
  </si>
  <si>
    <t>Управление образования</t>
  </si>
  <si>
    <t>Среднемесячная заработная плата работников образования</t>
  </si>
  <si>
    <t>Доля детей, охваченных  дополнительным образованием (музыкальным, художественным, спортивным), в общем количестве детей до 18-ти лет</t>
  </si>
  <si>
    <t>З-1.5.2</t>
  </si>
  <si>
    <t>Задача 2. Обеспечить доступность дошкольного образования на основе комплексного развития сети дошкольных образовательных организаций</t>
  </si>
  <si>
    <t>Доля детей в возрасте от 1 до 7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от 1до 7 лет</t>
  </si>
  <si>
    <t>Обеспеченность детей дошкольного возраста местами в дошкольных образовательных учреждениях (человек на 100 мест)</t>
  </si>
  <si>
    <t>З-1.5.3</t>
  </si>
  <si>
    <t>Задача 3. Совершенствовать систему общего образования, обеспечивающую развитие личности и подготовку кадров для отраслей экономики и социальной сферы в соответствии с требованиями рынка труда и международными образовательными стандартами</t>
  </si>
  <si>
    <t>Укомплектованность муниципальных общеобразовательных учреждений педагогическими кадрами</t>
  </si>
  <si>
    <t xml:space="preserve">Процент поступаемости выпускников в вузы </t>
  </si>
  <si>
    <t>З-1.5.4</t>
  </si>
  <si>
    <t>Задача 4. Повысить уровень профессиональной подготовки педагогических работников, престижа профессии учителяэкономики и социальной сферы в соответствии с требованиями рынка труда и международными образовательными стандартами</t>
  </si>
  <si>
    <t xml:space="preserve">Доля педагогов с высшей квалификационной категорией </t>
  </si>
  <si>
    <t>Охват учителей общеобразовательных организаций национальной системой профессионального роста педагогических работников</t>
  </si>
  <si>
    <t>Ц-1.6</t>
  </si>
  <si>
    <t>Цель 1.6. Формирование условий для развития нравственной, разносторонней личности, имеющей возможности для самореализации</t>
  </si>
  <si>
    <t>З-1.6.1</t>
  </si>
  <si>
    <t>Задача 1. Развивать условия для формирования у населения потребности в культурных ценностях и реализации его творческого потенциала, активизировать вовлечение населения в культурную жизнь района</t>
  </si>
  <si>
    <t xml:space="preserve">Количество участников клубных формирований </t>
  </si>
  <si>
    <t>Культура</t>
  </si>
  <si>
    <t xml:space="preserve">Количество посещений библиотек </t>
  </si>
  <si>
    <t>З-1.6.2</t>
  </si>
  <si>
    <t>Задача 2. Обеспечить формирование гармоничной и комфортной культурной среды, модернизация инфраструктуры в сферы культуры</t>
  </si>
  <si>
    <t xml:space="preserve">Количество музеев </t>
  </si>
  <si>
    <t>Количество библиотек</t>
  </si>
  <si>
    <t>З-1.6.3</t>
  </si>
  <si>
    <t>Задача 3. Обеспечить развитие сферы культуры профессиональными кадрами</t>
  </si>
  <si>
    <t>Доля специалистов учреждений культуры, прошедших повышение квалификации</t>
  </si>
  <si>
    <t>Среднемесячная заработная плата работников культуры</t>
  </si>
  <si>
    <t>З-1.6.4</t>
  </si>
  <si>
    <t>Задача 4. Создать условия для обеспечения сохранности и популяризации историко-культурного наследия народов, населяющих Барабинский район</t>
  </si>
  <si>
    <t>Количество мероприятий, организованных национально-культурными объединениями района</t>
  </si>
  <si>
    <t>ед.</t>
  </si>
  <si>
    <t>З-1.6.5</t>
  </si>
  <si>
    <t>Задача 5. Обеспечить культурное, нравственное, духовное, интеллектуальное и творческое развитие молодежи на территории района</t>
  </si>
  <si>
    <t>Количество проведённых мероприятий в сфере молодёжной политики</t>
  </si>
  <si>
    <t>З-1.6.6</t>
  </si>
  <si>
    <t>Задача 6. Повысить эффективность системы патриотического воспитания граждан, обеспечить профилактику проявлений экстремизма, национализма, преступности</t>
  </si>
  <si>
    <t>Количество проведённых мероприятий по патриотическому воспитанию граждан</t>
  </si>
  <si>
    <t>З-1.6.7</t>
  </si>
  <si>
    <t>Задача 7. Обеспечить развитие добровольческой и благотворительной деятельности</t>
  </si>
  <si>
    <t>Количество проведённых мероприятий с привлечением участников волонтёрского движения</t>
  </si>
  <si>
    <t>З-1.6.8</t>
  </si>
  <si>
    <t>Задача 8. Повысить мотивацию населения района к регулярным занятиям физической культурой и спортом и ведению здорового образа жизни</t>
  </si>
  <si>
    <t>З-1.6.9</t>
  </si>
  <si>
    <t xml:space="preserve">Задача 9. Развить сеть современной инфраструктуры физической культуры и спорта в районе </t>
  </si>
  <si>
    <t>Уровень обеспеченности населения спортивными сооружениями, исходя из их единовременной пропускной способности</t>
  </si>
  <si>
    <t>Ц-1.7</t>
  </si>
  <si>
    <t>Цель 1.7. Создание условий для комфортной жизни и самореализации отдельных категорий населения, нуждающихся в особой заботе государства</t>
  </si>
  <si>
    <t>З-1.7.1</t>
  </si>
  <si>
    <t>Задача 1. Обеспечить профилактику и преодоление семейного неблагополучия</t>
  </si>
  <si>
    <t>Численность семей с детьми, охваченных социальным сопровождением</t>
  </si>
  <si>
    <t>З-1.7.2</t>
  </si>
  <si>
    <t>Задача 2. Повысить эффективность мер социальной поддержки населения</t>
  </si>
  <si>
    <t>Доля детей-сирот и детей, оставшихся без попечения родителей, устроенных в семьи, от общей численности детей этой категории</t>
  </si>
  <si>
    <t>З-1.7.3</t>
  </si>
  <si>
    <t>Задача 3. Создать условия для активного, независимого образа жизни лиц с ограниченными возможностями здоровья, а также толерантного отношения в обществе к ним</t>
  </si>
  <si>
    <t>Доля лиц с ограниченными возможностями здоровья, ведущих активный, независимый образ жизни в общем количестве лиц с ограниченными возможностями здоровья</t>
  </si>
  <si>
    <t>З-1.7.4</t>
  </si>
  <si>
    <t>Задача 4. Обеспечить условия для социальной адаптации и интеграции в общественную жизнь пожилых людей</t>
  </si>
  <si>
    <t xml:space="preserve">Количество граждан пожилого возраста, вовлеченных в мероприятия по поддержанию их социальной активности </t>
  </si>
  <si>
    <t>Пильников А.В.</t>
  </si>
  <si>
    <t>З-1.7.5</t>
  </si>
  <si>
    <t>Задача 5. Сформировать рынок социальных услуг, отвечающий мировым стандартам</t>
  </si>
  <si>
    <t>Доля граждан пожилого возраста и инвалидов, обслуживаемых на дому в общей численности граждан, состоящих на учете на получение надомного обслуживания</t>
  </si>
  <si>
    <t>Ц-1.8</t>
  </si>
  <si>
    <t>Цель 1.8. Повышение уровня доступности комфортного жилья на территории Барабинского района</t>
  </si>
  <si>
    <t>З-1.8.1</t>
  </si>
  <si>
    <t>Задача 1. Содействовать комплексному освоению территорий и развитию застроенных территорий в целях жилищного строительства</t>
  </si>
  <si>
    <t>Объем работ, выполненных по виду деятельности «строительство»</t>
  </si>
  <si>
    <t>Млн. руб.</t>
  </si>
  <si>
    <t>Отдел строительства, отдел экономики</t>
  </si>
  <si>
    <t>З-1.8.2</t>
  </si>
  <si>
    <t>Задача 2. Повысить уровень обеспеченности жильем за счет содействия в улучшении жилищных условий населения</t>
  </si>
  <si>
    <t>Удельный вес семей, получивших жилые помещения, в числе семей, состоявших на учете в качестве нуждающихся в жилых помещениях</t>
  </si>
  <si>
    <t>Отдел строительства</t>
  </si>
  <si>
    <t>З-1.8.3</t>
  </si>
  <si>
    <t>Задача 3. Обеспечить комплексную модернизацию жилищно-коммунальной инфраструктуры, обеспечив надежность и эффективность ее функционирования</t>
  </si>
  <si>
    <t>Доля площади ветхого и аварийного жилищного фонда в общей площади жилищного фонда</t>
  </si>
  <si>
    <t>Ц-1.9</t>
  </si>
  <si>
    <t>Цель 1.9. Создание условий для безопасного проживания граждан на территории района путем снижения вероятности реализации угроз криминального, террористического, природного, техногенного и иного характера</t>
  </si>
  <si>
    <t>З-1.9.1</t>
  </si>
  <si>
    <t>Задача 1. Обеспечить координацию взаимодействия органов местного самоуправления Барабинского района с правоохранительными и надзорными органами, областными исполнительными органами государственной власти Новосибирской области, в работе по обеспечению общественной безопасности, борьбе с преступностью, противодействию терроризму и экстремизму, профилактике правонарушений</t>
  </si>
  <si>
    <t>Число зарегистрированных преступлений 100 тыс. населения</t>
  </si>
  <si>
    <t>МВД</t>
  </si>
  <si>
    <t>З-1.9.2</t>
  </si>
  <si>
    <t>Смертность в результате дорожно-транспортных происшествий на 100 тыс. населения</t>
  </si>
  <si>
    <t>П-2</t>
  </si>
  <si>
    <t>Приоритет 2. Развитие экономики Барабинского района с высоким уровнем предпринимательской активности и конкуренции</t>
  </si>
  <si>
    <t>СЦ-2</t>
  </si>
  <si>
    <t>Цель 2. Обеспечение экономического развития на базе важнейших конкурентных преимуществ Барабинского района</t>
  </si>
  <si>
    <t>Ц-2.1</t>
  </si>
  <si>
    <t>Цель 2.1. Обеспечение конкурентоспособности промышленных предприятий района</t>
  </si>
  <si>
    <t>З-2.1.1</t>
  </si>
  <si>
    <t>Задача 1. Обеспечить уверенный ежегодный рост экономики</t>
  </si>
  <si>
    <r>
      <t xml:space="preserve">Объем отгруженных товаров собственного производства,  выполненных работ и услуг собственными силами организаций по  видам экономической деятельности: </t>
    </r>
    <r>
      <rPr>
        <sz val="8"/>
        <color theme="1"/>
        <rFont val="Times New Roman"/>
        <family val="1"/>
        <charset val="204"/>
      </rPr>
      <t>добыча полезных ископаемых, обрабатывающие отрасли, производство и распределение электроэнергии, газа и  воды</t>
    </r>
  </si>
  <si>
    <t>З-2.1.2</t>
  </si>
  <si>
    <t>Задача 2. Сформировать в районе высокий уровень делового, инвестиционного климата</t>
  </si>
  <si>
    <t>Объем инвестиций в основной капитал за счет всех источников финансирования</t>
  </si>
  <si>
    <t>Поменять как в прогнозе</t>
  </si>
  <si>
    <t>З-2.1.3</t>
  </si>
  <si>
    <t>Задача 3. Стимулировать технологическое обновление и перевооружение производств</t>
  </si>
  <si>
    <t>Прибыль прибыльных предприятий, организаций</t>
  </si>
  <si>
    <t>З-2.1.4</t>
  </si>
  <si>
    <t>Задача 4. Содействие развитию малого и среднего предпринимательства</t>
  </si>
  <si>
    <t>Количество малых предприятий</t>
  </si>
  <si>
    <t>Численность индивидуальных предпринимателей</t>
  </si>
  <si>
    <t>Ц-2.2</t>
  </si>
  <si>
    <t>Цель 2.2. Формирование продовольственной безопасности Барабинского района, повышение уровня самообеспечения основными видами сельскохозяйственной продукции</t>
  </si>
  <si>
    <t>З-2.2.1</t>
  </si>
  <si>
    <t>Задача 1. Содействовать развитию перерабатывающих производств в районе</t>
  </si>
  <si>
    <t>Объём отгруженных товаров собственного производства, выполненных работ и услуг собственными силами по виду деятельности «Производство пищевых продуктов»</t>
  </si>
  <si>
    <t>З-2.2.2</t>
  </si>
  <si>
    <t>Задача 2. Обеспечить население района безопасным и конкурентным по цене продовольствием с нормальными органолептическими свойствами</t>
  </si>
  <si>
    <t>Объем производства продукции сельского хозяйства (во всех категориях хозяйств)</t>
  </si>
  <si>
    <t>Управление сельского хозяйства</t>
  </si>
  <si>
    <t>СЦ-3</t>
  </si>
  <si>
    <t>Цель 3. Реализация логистических возможностей Барабинского района</t>
  </si>
  <si>
    <t>З-3.0.1</t>
  </si>
  <si>
    <t>Задача 1. Использовать выгодное транспортно-экономическое и географическое положение района</t>
  </si>
  <si>
    <t>Перевезено грузов автомобильным траспортом</t>
  </si>
  <si>
    <t>Тыс. тонн</t>
  </si>
  <si>
    <t>Отдел ЖКХ</t>
  </si>
  <si>
    <t>З-3.0.2</t>
  </si>
  <si>
    <t>Задача 2. Содействовать развитию сферы торговли и услуг, повышения качества торгового обслуживания</t>
  </si>
  <si>
    <t>Оборот розничной торговли</t>
  </si>
  <si>
    <t xml:space="preserve">Объем платных услуг населению </t>
  </si>
  <si>
    <t>З-3.0.3</t>
  </si>
  <si>
    <t>Задача 3. Обеспечить удовлетворение спроса населения в потребительских товарах и услугах высокого качества по доступным ценам в пределах территориальной доступности</t>
  </si>
  <si>
    <t>Доля населённых пунктов обеспеченных широкополосным доступом к сети Интернет по волоконно-оптическим линиям связи</t>
  </si>
  <si>
    <t>З-3.0.4</t>
  </si>
  <si>
    <t>Задача 4. Содействовать развитию туризма на территории района</t>
  </si>
  <si>
    <t>Количество коллективных средств размещения</t>
  </si>
  <si>
    <t>Тыс. чел.</t>
  </si>
  <si>
    <t xml:space="preserve">Количество туристов, размещенных в коллективных средствах размещения </t>
  </si>
  <si>
    <t>СЦ-4</t>
  </si>
  <si>
    <t>Цель 4. Развитие Барабинско-Куйбышевской агломерации как основы  сбалансированного, гармоничного пространственного развития значимой части Новосибирской области</t>
  </si>
  <si>
    <t>З-4.0.1</t>
  </si>
  <si>
    <t>Задача 1. Обеспечить устойчивое сбалансированное социально-экономическое развитие на территории Барабинско-Куйбышевской агломерации</t>
  </si>
  <si>
    <t>Среднегодовая численность полюсов агломерации (г.Барабинска, г.Куйбышева)</t>
  </si>
  <si>
    <t>П-3</t>
  </si>
  <si>
    <t>Приоритет 3. Создание  современной  и  безопасной  среды  для  жизни</t>
  </si>
  <si>
    <t>СЦ-5</t>
  </si>
  <si>
    <t>Цель 5. Обеспечение повышения качества жизни населения Барабинского района</t>
  </si>
  <si>
    <t>Ц-5.1</t>
  </si>
  <si>
    <t>Цель 5.1. Обеспечение рационального природопользования как основы экологической безопасности, высоких стандартов экологического благополучия</t>
  </si>
  <si>
    <t>З-5.1.1</t>
  </si>
  <si>
    <t>Задача 1. Обеспечить соблюдение сбалансированного потребления природных ресурсов (водных, земных, лесных), исходя из объективных потребностей будущих поколений и сохранения природы в целом</t>
  </si>
  <si>
    <t>Объем выбросов загрязняющих атмосферу веществ от стационарных источников</t>
  </si>
  <si>
    <t>Тыс. т</t>
  </si>
  <si>
    <t>Объём финансирования муниципального бюджета на охрану окружающей среды согласно муниципальной программе</t>
  </si>
  <si>
    <t>Тыс. руб.</t>
  </si>
  <si>
    <t>Лесовосстановление</t>
  </si>
  <si>
    <t>Га</t>
  </si>
  <si>
    <t>Количество рейдов по охране водных биоресурсов</t>
  </si>
  <si>
    <t>З-5.1.2</t>
  </si>
  <si>
    <t>Задача 2. Обеспечить повышение качества питьевой воды, соблюдение норм по микробиологическим и санитарно-химическим показателям</t>
  </si>
  <si>
    <t>Доля населения Барабинского района, обеспеченного качественной питьевой водой, отвечающей требованиям безопасности и безвредности, в необходимом количестве</t>
  </si>
  <si>
    <t>З-5.1.3</t>
  </si>
  <si>
    <t>Задача 3. Обеспечить эффективное функционирование сферы обращения с отходами</t>
  </si>
  <si>
    <t>Количество несанкционированных мест размещения отходов (свалок, навалов мусора), подлежащих ликвидации</t>
  </si>
  <si>
    <t>З-5.1.4</t>
  </si>
  <si>
    <t>Задача 4. Обеспечить эффективную реализацию мер экологического просвещения и экологического воспитания</t>
  </si>
  <si>
    <t>Количество человек, принявших участие в экологических мероприятиях</t>
  </si>
  <si>
    <t>Количество проведенных экологических мероприятий</t>
  </si>
  <si>
    <t>Ц-5.2</t>
  </si>
  <si>
    <t>Цель 5.2. Создание условий для современной жизни людей в районе посредством социального, инфраструктурного развития территории</t>
  </si>
  <si>
    <t>З-5.2.1</t>
  </si>
  <si>
    <t>Задача 1. Обеспечить качество жизни на селе и в городе, соответствующее ожиданиям и потребностям жителей с учетом всех их особенностей и специфики</t>
  </si>
  <si>
    <t xml:space="preserve">Удовлетворенность населения
деятельностью администрации
муниципального района 
</t>
  </si>
  <si>
    <t>Ц-5.3</t>
  </si>
  <si>
    <t>Цель 5.3. Повышение эффективности органов местного самоуправления и активности участия населения в осуществлении местного самоуправления</t>
  </si>
  <si>
    <t>З-5.3.1</t>
  </si>
  <si>
    <t>Задача 1. Создать условия для совершенствования механизмов местного самоуправления</t>
  </si>
  <si>
    <t xml:space="preserve">Удовлетворенность населения
деятельностью главы
муниципального района </t>
  </si>
  <si>
    <t>Доля граждан, использующих механизм получения государственных и муниципальных услуг в электронном виде (Интернет, мобильные устройства)</t>
  </si>
  <si>
    <t>З-5.3.2</t>
  </si>
  <si>
    <t>Задача 2. Обеспечить совершенствование механизмов участия населения в развитии территорий района</t>
  </si>
  <si>
    <t>Количество зарегестированных социально-ориентированных некоммерческих организаций</t>
  </si>
  <si>
    <t>Объём финансирования  муниципальной программы "Развитие и поддержка территориального общественного самоуправления в Барабинском районе"</t>
  </si>
  <si>
    <t>План мероприятий по реализации стратегии социально-экономического развития Барабинского района до 2030 года</t>
  </si>
  <si>
    <t>Наименование показателей и мероприятий по реализации стратегии</t>
  </si>
  <si>
    <t>1.1.1.2. Обеспечение предоставления мер социальной поддержки многодетным семьям (мер, обеспечивающих многодетным семьям возможность улучшения жилищных условий, получения образования детьми, формирования накопительной части трудовой пенсии, приобретение автотранспорта).</t>
  </si>
  <si>
    <t>1.1.1.3. Обеспечение выплат в связи с рождением первого ребенка.</t>
  </si>
  <si>
    <t>1.1.1.4.  Обеспечение поддержки семей, принимающих на воспитание детей, оставшихся без попечения родителей.</t>
  </si>
  <si>
    <t>1.1.1.5.  Реализация комплекса мер по содействию занятости женщин, имеющих малолетних детей, что позволит обеспечить им совмещение родительских и семейных обязанностей с профессиональной деятельностью.</t>
  </si>
  <si>
    <t xml:space="preserve">1.1.1.1. Сохранение в полном объеме мер социальной поддержки семей с детьми, в том числе обеспечение выплат в связи с рождением детей.
</t>
  </si>
  <si>
    <t>1.1.1.6. Реализация комплекса мер по стимулированию и поддержке семейного, молодежного предпринимательства и различных форм самозанятости.</t>
  </si>
  <si>
    <t>1.1.2.2. Организация размещения социальной рекламы, направленной на решение демографических проблем.</t>
  </si>
  <si>
    <t>1.1.2.3. Проведение конференций, круглых столов по вопросам демографического развития Барабинского района с привлечением некоммерческих организаций для выработки практических мер по поддержанию позитивных тенденций в демографическом развитии района.</t>
  </si>
  <si>
    <t>1.1.2.4. Информационное обеспечение государственной поддержки семей, информирование граждан об их правах и обязанностях в сфере социального обслуживания, трудоустройства, отдыха и пр.</t>
  </si>
  <si>
    <t>1.1.2.5. Информирование граждан по вопросам предоставления мер социальной поддержки.</t>
  </si>
  <si>
    <t xml:space="preserve">1.1.2.1. Организация публикации в средствах массовой информации тематических материалов по проблемам демографического развития.
</t>
  </si>
  <si>
    <t xml:space="preserve">1.1.3.1. Создание условий для воспитания самосохранительного поведения и роста продолжительности здоровой, активной жизни.
</t>
  </si>
  <si>
    <t>1.1.3.2. Развитие системы ранней помощи семьям с детьми-инвалидами и детьми с ограниченными возможностями здоровья.</t>
  </si>
  <si>
    <t>1.1.4.2. Развитие социального обслуживания граждан пожилого возраста и инвалидов, внедрение новых форм и методов их социальной реабилитации и социального обслуживания.</t>
  </si>
  <si>
    <t>1.1.4.3. Проведение мероприятий, направленных на продление активного долголетия пожилых граждан и инвалидов.</t>
  </si>
  <si>
    <t xml:space="preserve">1.1.4.1. Выявление и учет пожилых людей, нуждающихся в социальных услугах, с целью оказания им адресной и натуральной помощи.
</t>
  </si>
  <si>
    <t>1.1.4.4. Предоставление гражданам пожилого возраста и инвалидам стационарного социального обслуживания в условиях повышенной комфортности в стационарных учреждениях социального обслуживания.</t>
  </si>
  <si>
    <t>1.1.5.2. Проведение социально значимых мероприятий, направленных на формирование ценностей семейной жизни, конструктивного отношения к созданию семьи и ответственному родительству.</t>
  </si>
  <si>
    <t>1.1.5.3. Организация круглогодичного оздоровления и летнего отдыха детей.</t>
  </si>
  <si>
    <t>1.1.5.4. Содействие участию в областном фестивале семейного творчества «Сияние сердец».</t>
  </si>
  <si>
    <t xml:space="preserve">1.1.5.5. Проведение мероприятий, направленных на повышение статуса замещающих семей, пропаганду семейных форм жизнеустройства детей-сирот. </t>
  </si>
  <si>
    <t xml:space="preserve">1.1.5.6. Содействие в реализации воспитательного и культурно-образовательного потенциала семьи.  </t>
  </si>
  <si>
    <t>1.1.5.7. Усиление приоритетности модели семьи с двумя родителями, состоящими в первом браке, расширение их репродуктивной ориентации на двух-, трехдетную семью.</t>
  </si>
  <si>
    <t>1.1.5.8. Формирование семейной ориентированной личности через систему подготовки детей, подростков и молодежи к семейной жизни, повышение воспитательного потенциала семьи как основного субъекта социализации.</t>
  </si>
  <si>
    <t>1.1.5.9. Повышение качества консультирования и оказания других услуг в области планирования семьи; развитие и создание программ по формированию осознанного материнства посредством образовательно-оздоровительных технологий.</t>
  </si>
  <si>
    <t>1.1.5.10. Оказание консультативной и психологической помощи семьям в налаживании благоприятного психологического климата во внутрисемейных отношениях, повышении статуса мужчины в роли отца, стимулировании участия и повышении ответственности отцов в воспитании детей.</t>
  </si>
  <si>
    <t>1.1.5.11. Профилактика семейного неблагополучия, социальная реабилитация семей и детей, находящихся в трудной жизненной ситуации, подготовка и комплексное сопровождение семей, принимающих на воспитание детей, оставшихся без попечения родителей.</t>
  </si>
  <si>
    <t>1.1.5.12. Отработка и внедрение новых социальных механизмов поддержки семьи на базе действующей сети специализированных учреждений социального обслуживания семьи, детей и молодежи.</t>
  </si>
  <si>
    <t>1.1.5.13. Развитие института приемных семей, обеспечивающих достойное проживание детей-сирот и детей, оставшихся без попечения родителей, а также формирующих у них семейный образ жизни.</t>
  </si>
  <si>
    <t>1.1.5.14. Обеспечение деятельности специализированных учреждений, направленных на профилактику безнадзорности несовершеннолетних, реабилитацию детей, оказавшихся в социально опасном положении, развитие семейных форм устройства детей-сирот, усиление работы специалистов по восстановлению в семье условий, приемлемых для проживания и воспитания детей.</t>
  </si>
  <si>
    <t>1.1.5.15. Развитие инфраструктуры семейного досуга и отдыха.</t>
  </si>
  <si>
    <t xml:space="preserve">1.1.5.1. Повышение статуса многодетной семьи. 
</t>
  </si>
  <si>
    <t>1.1.5.16. Использование средств массовой информации, социальной рекламы для пропаганды семейного образа жизни, сплоченности семьи, эмоционально-позитивных отношений в семье, престижа семьи с несколькими детьми.</t>
  </si>
  <si>
    <t>1.1.6.2. Определение потребности в привлечении иностранной рабочей силы на территорию района.</t>
  </si>
  <si>
    <t>1.1.6.3. Содействие добровольному переселению в Барабинский район соотечественников, проживающих за рубежом.</t>
  </si>
  <si>
    <t xml:space="preserve">1.1.6.1. Участие в совершенствовании механизмов регулирования внутренней и внешней миграции. 
</t>
  </si>
  <si>
    <t>1.1.6.4. Обеспечение противодействия незаконной миграции как дестабилизирующему фактору миграционной привлекательности района.</t>
  </si>
  <si>
    <t>1.2.1.2. Проведение акций и других массовых мероприятий по охране и укреплению здоровья населения, формированию здорового и безопасного образа жизни, профилактике вредных привычек у населения в соответствии с календарем дней здоровья, установленных Генеральной Ассамблеей ООН, Всемирной Организацией здравоохранения и принятых в Российской Федерации.</t>
  </si>
  <si>
    <t xml:space="preserve">1.2.1.3. Организация и проведение мероприятий, направленных на развитие массового спорта, пропаганду здорового образа жизни населения района. </t>
  </si>
  <si>
    <t xml:space="preserve">1.2.1.4. Развитие адаптивной физической культуры и спорта для лиц с ограниченными возможностями здоровья и инвалидов. </t>
  </si>
  <si>
    <t>1.2.1.5. Проведение социально значимых мероприятий, направленных на пропаганду здорового образа жизни среди молодежи.</t>
  </si>
  <si>
    <t>1.2.1.6. Разработка, апробация и внедрение здоровье-формирующих дополнительных образовательных программ для воспитанников, обучающихся и членов их семей.</t>
  </si>
  <si>
    <t>1.2.1.7. Оценка и мониторинг процесса и результата здоровье-ориентированной деятельности общеобразовательных организаций (диагностика отношения к здоровью и здорового образа жизни, мотивации к занятиям физической культурой, просоциальных и антинаркотических установок, выявление групп риска отклоняющегося поведения, в том числе немедицинского потребления наркотиков и т. д.).</t>
  </si>
  <si>
    <t>1.2.1.8. Организация и проведение среди обучающихся и воспитанников дошкольных и общеобразовательных организаций конкурсов здоровье-ориентированных программ, технологий и методик, проектов и творческих работ.</t>
  </si>
  <si>
    <t>1.2.1.9. Организация и проведение мероприятий по профилактике употребления алкоголя, наркотических средств, психотропных и других токсических веществ.</t>
  </si>
  <si>
    <t>1.2.1.10. Организация и проведение мероприятий по профилактике ВИЧ-инфекции, посвященных Всемирному дню борьбы со СПИДом.</t>
  </si>
  <si>
    <t>1.2.1.11. Организация и проведение мероприятий по пропаганде здорового образа жизни, профилактике вредных привычек.</t>
  </si>
  <si>
    <t xml:space="preserve">1.2.1.12. Разработка и внедрение программы формирования здорового образа жизни. </t>
  </si>
  <si>
    <t>1.2.1.13. Формирование здорового образа жизни у населения, особенно среди детей и лиц трудоспособного возраста; формирование эффективной системы профилактики заболеваний, в том числе социально значимых инфекционных заболеваний.</t>
  </si>
  <si>
    <t xml:space="preserve">1.2.1.14. Проведение информационно-коммуникационной кампании для различных групп населения по формированию здорового образа жизни. </t>
  </si>
  <si>
    <t xml:space="preserve">1.2.1.1. Повышение мотивации и приверженности населения района к ведению здорового образа жизни.
</t>
  </si>
  <si>
    <t>1.2.1.15. Организация и проведение мероприятий для медицинских и социальных работников, педагогов по мотивированию различных групп населения к ведению здорового образа жизни, формирование в общественном сознании установок на здоровьесберегающее поведение.</t>
  </si>
  <si>
    <t xml:space="preserve">1.2.2.2. Снижение смертности от болезней системы кровообращения за счет создания комплексной системы профилактики и ранней диагностики сердечно-сосудистых заболеваний с применением передовых медико-профилактических технологий. </t>
  </si>
  <si>
    <t>1.2.2.3. Снижение смертности от онкологических заболеваний за счет внедрения скрининговых программ по профилактике и раннему выявлению онкологических заболеваний.</t>
  </si>
  <si>
    <t xml:space="preserve">1.2.2.1. Формирование эффективной системы профилактики заболеваний, включая социально значимые инфекционные заболевания. 
</t>
  </si>
  <si>
    <t>1.2.2.4. Снижение смертности от других причин смерти за счет повышения доступности дорогостоящих медицинских технологий для больных с тяжелыми заболеваниями, доступности медицинской помощи жителям сельской местности.</t>
  </si>
  <si>
    <t>1.2.3.2. Снижение уровня заболеваемости по социально-значимым заболеваниям.</t>
  </si>
  <si>
    <t>1.2.3.3. Модернизация материально-технической базы, создание единой информационной среды учреждений здравоохранения.</t>
  </si>
  <si>
    <t>1.2.3.4. Совершенствование обеспечения лекарственными препаратами и медицинскими изделиями.</t>
  </si>
  <si>
    <t>1.2.3.5. Развитие системы электронного здравоохранения.</t>
  </si>
  <si>
    <t>1.2.3.6. Строительство и ввод в эксплуатацию новых объектов здравоохранения (детской поликлиники в г. Барабинске, модульных ФАП в сельских поселениях), переоснащение медицинских организаций современным оборудованием.</t>
  </si>
  <si>
    <t xml:space="preserve">1.2.3.7. Внедрение инновационных методов профилактики, диагностики и лечения заболеваний. </t>
  </si>
  <si>
    <t xml:space="preserve">1.2.3.1. Повышение удовлетворённости населения качеством медицинских услуг.
</t>
  </si>
  <si>
    <t xml:space="preserve">1.2.3.8. Обеспечение системы здравоохранения врачебными кадрами, в том числе за счёт предоставления служебного жилья. </t>
  </si>
  <si>
    <t>1.2.4.2. Пропаганда вреда абортов (социальная реклама на телевидении, размещение рекламных баннеров).</t>
  </si>
  <si>
    <t>1.2.4.3. Дальнейшее развитие единой системы организации оказания медицинской помощи гражданам старших возрастных групп.</t>
  </si>
  <si>
    <t xml:space="preserve">1.2.4.1. Дальнейшее развитие охраны материнства и детства.
</t>
  </si>
  <si>
    <t>1.2.4.4. Формирование системы защиты прав пациентов, расширение открытого диалога с гражданским обществом, развитие общественного контроля.</t>
  </si>
  <si>
    <t>1.2.5.2.  Непрерывное повышение уровня квалификации медицинских работников.</t>
  </si>
  <si>
    <t>1.2.5.3.  Обеспечение конкурентоспособности системы здравоохранения по уровню доходов основного и вспомогательного персонала.</t>
  </si>
  <si>
    <t>1.2.5.4.  Развитие муниципально-частного партнерства в здравоохранении.</t>
  </si>
  <si>
    <t xml:space="preserve">1.2.5.1.  Обеспечение медицинских организаций системы здравоохранения квалифицированными кадрами, включая внедрение системы непрерывного образования медицинских работников, в том числе с использованием дистанционных образовательных технологий.
</t>
  </si>
  <si>
    <t>1.3.1.2. Проведение образовательных программ и программ повышения квалификации.</t>
  </si>
  <si>
    <t>1.3.1.3. Повышение эффективности работы центра занятости.</t>
  </si>
  <si>
    <t>1.3.1.4. Развитие малого и среднего предпринимательства.</t>
  </si>
  <si>
    <t xml:space="preserve">1.3.1.5. Снижение уровня нелегальной трудовой занятости и организация мероприятий по своевременной и легальной выплате работодателями заработной платы в организациях, расположенных на территории Барабинского района. </t>
  </si>
  <si>
    <t xml:space="preserve">1.3.1.1. Повышение уровня занятости населения.
</t>
  </si>
  <si>
    <t>1.3.1.6. Повышение доходов трудоспособных малообеспеченных граждан, получающих социальную поддержку, за счет перевода их на самообеспечение в результате получения профессиональных навыков, переобучения, трудоустройства через службу занятости, участия в общественных работах.</t>
  </si>
  <si>
    <t>1.3.2.2. Закрепление в регионе населения с уровнем благосостояния и стилем жизни среднего класса путем создания благоприятной социокультурной среды, удовлетворяющей самым высоким требованиям к качеству жизни.</t>
  </si>
  <si>
    <t xml:space="preserve">
1.3.2.3. Уточнение условий социальной поддержки малоресурсных групп населения.</t>
  </si>
  <si>
    <t xml:space="preserve">1.3.2.1. Сокращение неформальной занятости за счет развития рынка труда, системы профессионального обучения и переобучения, создания благоприятных условий для деятельности зарегистрированного малого и среднего бизнеса, повышения правовой культуры населения.
</t>
  </si>
  <si>
    <t>1.3.2.4. Создание условий для повышения рентабельности сельскохозяйственного производства.</t>
  </si>
  <si>
    <t>1.3.3.2. Повышение производительности труда.</t>
  </si>
  <si>
    <t xml:space="preserve">1.3.3.3. Увеличение средней заработной платы в реальном секторе экономики на основе развития и изменения структуры производственного сектора, сопровождающегося ростом производительности труда и созданием высокооплачиваемых рабочих мест. </t>
  </si>
  <si>
    <t xml:space="preserve">1.3.3.1. Повышение денежных доходов низкодоходных групп населения.
</t>
  </si>
  <si>
    <t>1.3.3.4. Рост заработной платы работников бюджетной сферы.</t>
  </si>
  <si>
    <t>1.4.1.2. Реализация задачи повышения качества и доступности государственных услуг в сфере занятости населения.</t>
  </si>
  <si>
    <t>1.4.1.3. Вовлечение в сферу занятости экономически неактивного населения трудоспособного возраста, в том числе с ограниченными возможностями здоровья.</t>
  </si>
  <si>
    <t>1.4.1.4. Усиление взаимодействия с органами медико-социальной экспертизы, органами местного самоуправления, внебюджетными фондами, общественными организациями и работодателями по решению проблемы трудоустройства граждан с инвалидностью.</t>
  </si>
  <si>
    <t>1.4.1.5. Расширение практики применения гибких, нестандартных форм занятости для разных групп населения.</t>
  </si>
  <si>
    <t>1.4.1.6. Содействие кадровому обеспечению организаций, в том числе организаций, реализующих инвестиционные проекты и программы технологической и технической модернизации производства.</t>
  </si>
  <si>
    <t xml:space="preserve">1.4.1.1. Совершенствование системы содействия занятости населения.
</t>
  </si>
  <si>
    <t>1.4.1.7. Содействие гражданам, прежде всего сельским жителям, в организации предпринимательской деятельности и самостоятельной занятости.</t>
  </si>
  <si>
    <t xml:space="preserve">1.4.2.2. Совершенствование работы трудовой инспекции по проверке условий труда и соблюдению работодателями и работниками норм и правил по охране труда. </t>
  </si>
  <si>
    <t xml:space="preserve">1.4.2.1. Организация мониторинга и контроля уровня профессиональной заболеваемости, производственного травматизма и смертности на производстве.
</t>
  </si>
  <si>
    <t xml:space="preserve">1.4.2.3. Проведение специальной оценки условий труда, повышение уровня знаний в области охраны труда руководителей и специалистов организаций. </t>
  </si>
  <si>
    <t>1.4.3.2. Содействие трудоустройству на первое рабочее место выпускников профессиональных образовательных организаций.</t>
  </si>
  <si>
    <t>1.4.3.3. Повышение мобильности трудовых ресурсов.</t>
  </si>
  <si>
    <t xml:space="preserve">1.4.3.1. Формирование прогноза перспективной потребности в рабочих кадрах и специалистах на среднесрочную перспективу с учетом потребностей экономики, реализации инвестиционных проектов, модернизации производства.
</t>
  </si>
  <si>
    <t>1.4.3.4. Содействие добровольному переселению в Барабинский район соотечественников, проживающих за рубежом.</t>
  </si>
  <si>
    <t xml:space="preserve">1.5.1.2. Строительство нового образовательного центра. </t>
  </si>
  <si>
    <t>1.5.1.3. Участие в развитии непрерывного образования в системе «школа–колледж–вуз–предприятие» и формировании научно-производственных образовательных консорциумов в приоритетных отраслях экономики (под производственные кластеры, «флагманские проекты»).</t>
  </si>
  <si>
    <t>1.5.1.4. Расширение потенциала системы дополнительного образования детей.</t>
  </si>
  <si>
    <t>1.5.1.5. Участие в создании системы профориентации: обучение школьников «первой профессии», развитие олимпиадных форм и профессиональных конкурсов, закрепление лучших представителей и выпускников в системе профессионального образования.</t>
  </si>
  <si>
    <t>1.5.1.6. Приобретение специализированного оборудования и программного обеспечения для организации обучения детей с ограниченными возможностями здоровья и детей с инвалидностью с использованием дистанционных образовательных технологий.</t>
  </si>
  <si>
    <t>1.5.1.7. Вручение ежегодных премий Главы Барабинского района обучающимся, которые достигли значимых результатов в обучении, спорте, искусстве.</t>
  </si>
  <si>
    <t>1.5.1.8. Формирование эффективной системы выявления, поддержки и развития способностей и талантов у детей и молодёжи, основанной на принципах справедливости, всеобщности и направленной на самоопределение и профессиональную ориентацию всех обучающихся.</t>
  </si>
  <si>
    <t>1.5.1.9. Совершенствование системы выявления, поддержки и развития одаренных детей и талантливой молодежи.</t>
  </si>
  <si>
    <t xml:space="preserve">
1.5.1.10. Совершенствование кадрового потенциала отрасли образования.</t>
  </si>
  <si>
    <t>1.5.1.11. Создание равных возможностей развития для детей с ограниченными возможностями здоровья, инвалидностью.</t>
  </si>
  <si>
    <t>1.5.1.12. Развитие системы воспитания, ориентированной на социализацию личности детей и молодежи, развития потенциала молодежи и его использования в интересах развития района.</t>
  </si>
  <si>
    <t xml:space="preserve">1.5.1.1. Модернизация инфраструктуры системы образования.
</t>
  </si>
  <si>
    <t xml:space="preserve">1.5.1.13. Формирование системы государственно-общественного управления системой образования. </t>
  </si>
  <si>
    <t>1.5.2.2. Развитие вариативных, альтернативных форм дошкольного образования, поддержка негосударственного сектора дошкольного образования.</t>
  </si>
  <si>
    <t>1.5.2.3. Реализация федерального государственного образовательного стандарта дошкольного образования как средства повышения качества дошкольного образования.</t>
  </si>
  <si>
    <t>1.5.2.4. Создание равных возможностей в системе дошкольного образования для разностороннего развития личности ребенка.</t>
  </si>
  <si>
    <t xml:space="preserve">1.5.2.1. Повышение уровня доступности дошкольного образования, в том числе за счет создания дополнительных мест.
</t>
  </si>
  <si>
    <t>1.5.2.5. Создание условий для раннего развития детей в возрасте до трёх лет, реализация программы психолого-педагогической, методической и консультативной помощи родителям детей, получающих дошкольное образование в семье.</t>
  </si>
  <si>
    <t>1.5.3.2. Создание и оснащение инновационным оборудованием сети современных лабораторий в системе общего и дополнительного образования с целью развития у обучающихся интеллектуальной одаренности и технического творчества.</t>
  </si>
  <si>
    <t>1.5.3.3. Финансовая поддержка участия победителей и призеров областных мероприятий в системе общего и дополнительного образования одаренных детей во всероссийских и международных мероприятиях (олимпиады, конкурсы, соревнования, фестивали по интеллектуальным, творческим, спортивным и другим мероприятиям).</t>
  </si>
  <si>
    <t>1.5.3.4. Внедрение на уровнях основного общего и среднего общего образования новых методов обучения и воспитания, образовательных технологий, обеспечивающих освоение обучающимися базовых навыков и умений, повышение их мотивации к обучению и вовлечённости в образовательный процесс, а также обновление содержания и совершенствование методов обучения предметной области «Технология».</t>
  </si>
  <si>
    <t xml:space="preserve">1.5.3.1. Оснащение специализированным оборудованием общеобразовательных организаций, обеспечивающих условия для инклюзивного образования детей с ограниченными возможностями здоровья и детей с инвалидностью.
</t>
  </si>
  <si>
    <t xml:space="preserve">1.5.3.5. Создание современной и безопасной цифровой образовательной среды, обеспечивающей высокое качество и доступность образования всех видов и уровней.
</t>
  </si>
  <si>
    <t xml:space="preserve">1.5.4.2. Непрерывное повышение квалификации педагогических работников, в том числе с применением дистанционных образовательных технологий и на базе центров технологической поддержки образования. </t>
  </si>
  <si>
    <t>1.5.4.3. Реализация комплекса мер по популяризации и повышению престижа профессии учителя, в том числе мер поддержки молодых учителей, работающих в сельской местности и школах с низкими образовательными результатами.</t>
  </si>
  <si>
    <t xml:space="preserve">1.5.4.1. Участие во внедрении национальной системы профессионального роста педагогических работников, охватывающей не менее 50 процентов учителей общеобразовательных организаций. 
</t>
  </si>
  <si>
    <t xml:space="preserve">1.5.4.4. Повышение уровня профессиональных компетенций управленческих команд общеобразовательных организаций. </t>
  </si>
  <si>
    <t xml:space="preserve">1.6.1.2. Осуществление просветительской и патриотической работы в молодежной среде на базе музеев, библиотек, культурных центров, клубных учреждений, в том числе вовлечение молодежи в добровольческие движения, направленные на развитие исторической памяти, изучение фольклора и народного творчества, культурологическую деятельность; </t>
  </si>
  <si>
    <t>1.6.1.3. Содействие развитию информационной и цифровой грамотности граждан, в том числе путем повышения этической и эстетической ценности материалов и информации, размещаемых в средствах массовой информации и информационно-телекоммуникационной сети «Интернет»;</t>
  </si>
  <si>
    <t>1.6.1.4. Поддержка развития инклюзивных форм творчества;</t>
  </si>
  <si>
    <t xml:space="preserve">1.6.1.5. Создание системы вовлечения людей старшего возраста в культурную деятельность через программы наставничества, центры специализированного досуга и развития талантов; </t>
  </si>
  <si>
    <t xml:space="preserve">1.6.1.1. Формирование у населения области потребности в культурных ценностях и благах высокого качества, поддержка просветительских проектов и инициатив по эстетическому и художественному развитию граждан;
</t>
  </si>
  <si>
    <t>1.6.1.6. Стимулирование, в том числе через систему скидок и льгот, семейного посещения учреждений культуры, развитие семейного культурно-познавательного туризма и творчества как на любительском, так и на профессиональном уровне.</t>
  </si>
  <si>
    <t xml:space="preserve">1.6.2.2. Разработка и реализация мер поддержки инициатив и проектов по развитию комфортной городской и сельской среды как культурных пространств; </t>
  </si>
  <si>
    <t xml:space="preserve">1.6.2.3. Совершенствование культурного и туристского потенциалов территорий, улучшение условий для культурно-познавательного, событийного и адаптивного туризма, создание культурно-туристических кластеров; </t>
  </si>
  <si>
    <t>1.6.2.4. Создание условий для реализации культурных инициатив и потребностей людей с ограничениями по здоровью и возрасту и формирование безбарьерной среды в сфере культуры и искусства;</t>
  </si>
  <si>
    <t>1.6.2.5. Создание культурно-образовательных и музейных комплексов, включающих в себя концертные залы, театральные, музыкальные, хореографические и другие творческие школы, а также выставочные пространства, в том числе на основе государственно-частного партнерства;</t>
  </si>
  <si>
    <t>1.6.2.6. Создание дополнительных кинозалов и содействие увеличению доли российских фильмов в отечественном прокате;</t>
  </si>
  <si>
    <t xml:space="preserve">1.6.2.1. Ликвидация дефицита культурной инфраструктуры и выравнивание обеспеченности объектами культуры, повышение доступности культурных благ и ресурсов для широких слоев населения;
</t>
  </si>
  <si>
    <t>1.6.2.7. Развитие сети библиотек как поисково-информационных и просветительских центров.</t>
  </si>
  <si>
    <t>1.6.3.2. Поддержка учреждений культуры, в том числе в части развития инфраструктуры и обеспечения необходимыми инструментами, оборудованием и материалами;</t>
  </si>
  <si>
    <t>1.6.3.3. Повышения квалификации специалистов в сфере культуры;</t>
  </si>
  <si>
    <t xml:space="preserve">1.6.3.1. Обеспечение благоприятных условий и возможностей для всестороннего развития и самореализации личности, непрерывного творческого образования и просвещения; 
</t>
  </si>
  <si>
    <t>1.6.3.4. Формирование эффективной системы мотивации к работе в учреждениях культуры талантливой молодежи и ее продвижения в сфере искусства, совершенствование мер социальной поддержки работников культуры и системы поощрения самореализации представителей творческих профессий.</t>
  </si>
  <si>
    <t xml:space="preserve">1.6.4.2. Разработка мер по сохранению и популяризации, в том числе через сетевые и цифровые проекты, традиционной национальной культуры, чтения и современной литературы, культурного и военно-исторического наследия России, краеведения, экологического и патриотического воспитания, в том числе среди молодежи; </t>
  </si>
  <si>
    <t xml:space="preserve">1.6.4.3. Сохранение и развитие этнокультурного наследия народов, населяющих Барабинский район, в том числе сохранение традиций и создание условий для развития народного творчества, поддержка народных художественных промыслов и ремесел, обеспечивающих рост производства уникальной продукции ручного изготовления; </t>
  </si>
  <si>
    <t xml:space="preserve">1.6.4.4. Обеспечение местного населения рабочими местами в сфере культуры, народных художественных промыслов и творческих индустрий; </t>
  </si>
  <si>
    <t xml:space="preserve">1.6.4.1. Стимулирование привлечения частного капитала в культуру, в том числе в строительство и ремонт объектов культуры, реализацию проектов на основе государственно-частного партнерства;
</t>
  </si>
  <si>
    <t xml:space="preserve">1.6.4.5. Цифровизация культурных ресурсов, в т.ч. библиотечных и музейных, развитие цифрового искусства, создание условий для медиа-производства и развития творческих индустрий; </t>
  </si>
  <si>
    <t>1.6.5.2. Формирование системы мотивации молодежи к созданию и реализации инновационных программ и проектов; развитие молодежных сообществ, направленных на удовлетворение актуальных потребностей и интересов молодых людей, на развитие социокультурной среды района.</t>
  </si>
  <si>
    <t>1.6.5.3. Содействие развитию инновационных образовательных и воспитательных технологий в молодежной среде, направленных на формирование системы ценностей (гражданских, нравственных и др.), повышение общей культуры и разностороннего развития молодежи.</t>
  </si>
  <si>
    <t>1.6.5.4. Формирование условий для развития и использования потенциала молодежи в социокультурной и социально-экономической сферах, удовлетворения потребностей молодых людей в реализации активной жизненной позиции, творческом и здоровьесберегающем досуге.</t>
  </si>
  <si>
    <t xml:space="preserve">1.6.5.1. Участие в формирование системы общественно — государственного управления молодежной политикой как условие совершенствования управленческих процессов, межведомственной и разноуровневой координации в сфере реализации государственной молодежной политики.
</t>
  </si>
  <si>
    <t>1.6.5.5. Содействие развитию инфраструктуры молодежной политики, повышению профессиональной компетентности работников органов и учреждений сферы молодежной политики и качества информационного обеспечения молодежной политики, формированию ее современного имиджа.</t>
  </si>
  <si>
    <t>1.6.6.2. Развитие военно-патриотического воспитания граждан, укрепление престижа службы в Вооруженных Силах Российской Федерации.</t>
  </si>
  <si>
    <t>1.6.6.3. Информационное обеспечение патриотического воспитания граждан Российской Федерации в районе, создание условий для освещения событий и явлений патриотической направленности для средств массовой информации.</t>
  </si>
  <si>
    <t>1.6.6.4. Организация мероприятий, направленных на анализ, изучение передового опыта, развитие новых форм, методов и технологий по патриотическому воспитанию граждан, на повышение уровня методического обеспечения, обучение и повышение квалификации организаторов патриотического воспитания.</t>
  </si>
  <si>
    <t>1.6.6.5. Организация мероприятий, направленных на повышение качества работы военно-патриотических клубов и патриотических объединений, ветеранских организаций, популяризацию службы в Вооруженных Силах Российской Федерации.</t>
  </si>
  <si>
    <t>1.6.6.6. Организация и проведение мероприятий по поддержке деятельности музеев боевой и трудовой славы в образовательных и общественных организациях.</t>
  </si>
  <si>
    <t xml:space="preserve">1.6.6.1. Совершенствование форм и методов работы по патриотическому воспитанию граждан, методическому сопровождению системы патриотического воспитания граждан.
</t>
  </si>
  <si>
    <t>1.6.6.7. Создание и развитие музеев боевой и трудовой славы в целях сохранения исторической памяти для будущих поколений через систему мероприятий по оказанию им методической, организационной и иных видов поддержки.</t>
  </si>
  <si>
    <t>1.6.7.2. Развитие волонтерского движения как важного элемента системы патриотического воспитания.</t>
  </si>
  <si>
    <t xml:space="preserve">1.6.7.1. Организация и проведение мероприятий, направленных на привлечение и обучение участников волонтерского движения, развитие поискового движения и привлечение волонтеров к участию в массовых мероприятиях, направленных на патриотическое воспитание граждан.
</t>
  </si>
  <si>
    <t>1.6.7.3. Привлечение и обучение участников волонтерского движения, развитие поискового движения и привлечение волонтеров к участию в массовых мероприятиях.</t>
  </si>
  <si>
    <t>1.6.8.2. Реализация комплекса мер по пропаганде физической культуры и спорта, включая меры по популяризации нравственных ценностей спорта и олимпизма в средствах массовой информации.</t>
  </si>
  <si>
    <t xml:space="preserve">1.6.8.1. Проведение физкультурно-спортивных массовых мероприятий, в том числе проведение крупных соревнований и турниров по видам спорта.
</t>
  </si>
  <si>
    <t>1.6.8.3. Внедрение всероссийского физкультурно-спортивного комплекса «Готов к труду и обороне».</t>
  </si>
  <si>
    <t xml:space="preserve">1.6.9.2. Строительство и реконструкция объектов спортивной инфраструктуры. </t>
  </si>
  <si>
    <t xml:space="preserve">1.6.9.1. Создание благоприятных инфраструктурных условий для регулярных занятий физической культурой и спортом.
</t>
  </si>
  <si>
    <t>1.6.9.3. Содействие в реализации инвестиционных проектов по созданию спортивной инфраструктуры за счет внебюджетных источников финансирования.</t>
  </si>
  <si>
    <t>1.7.1.2. Внедрение института наставничества, призванного обеспечить социальную адаптацию детей, оказавшихся в трудной жизненной ситуации или оставшихся без попечения родителей.</t>
  </si>
  <si>
    <t xml:space="preserve">1.7.1.3. Активизация деятельности совета отцов в районе. </t>
  </si>
  <si>
    <t xml:space="preserve">1.7.1.4. Развитие качественных, безбарьерных социальных услуг для семей с детьми, не привязанных к постоянной регистрации и уровню дохода. </t>
  </si>
  <si>
    <t>1.7.1.5. Дальнейшее внедрение стационарозамещающих технологий в организациях, предоставляющих социальные услуги семьям с детьми.</t>
  </si>
  <si>
    <t>1.7.1.6. Развитие новых форм работы с кровной семьей, нуждающейся в поддержке.</t>
  </si>
  <si>
    <t xml:space="preserve">1.7.1.7. Совершенствование форм подготовки лиц, желающих принять на воспитание в свою семью ребенка. </t>
  </si>
  <si>
    <t>1.7.1.8. Внедрение технологий социализации воспитанников организаций для детей-сирот и детей, оставшихся без попечения родителей, и сопровождение выпускников таких организаций.</t>
  </si>
  <si>
    <t>1.7.1.9. Развитие служб сопровождения замещающих семей с целью профилактики возвратов детей-сирот и детей, оставшихся без попечения родителей.</t>
  </si>
  <si>
    <t>1.7.1.10. Сотрудничество с Фондом поддержки детей, находящихся в трудной жизненной ситуации.</t>
  </si>
  <si>
    <t xml:space="preserve">1.7.1.1. Внедрение модели ранней профилактики семейного неблагополучия и социального сиротства.
</t>
  </si>
  <si>
    <t xml:space="preserve">1.7.2.2. Приобретение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помещений. </t>
  </si>
  <si>
    <t xml:space="preserve">1.7.2.1. Расширение применения принципа адресности в системе мер социальной поддержки с использованием социального контракта.
</t>
  </si>
  <si>
    <t>1.7.2.3. Предоставление детям-сиротам компенсации арендной платы до обеспечения их жилыми помещениями.</t>
  </si>
  <si>
    <t>1.7.3.2. Реформирование системы стационарного социального обслуживания, в том числе стационарных учреждений, предоставляющих социальные услуги гражданам пожилого возраста и инвалидам, страдающим хроническими психическими заболеваниями.</t>
  </si>
  <si>
    <t>1.7.3.3. Развитие системы поддержки проектов негосударственных организаций на основе конкурсов социально значимых проектов.</t>
  </si>
  <si>
    <t>1.7.3.4. Формирование условий для обеспечения беспрепятственного доступа инвалидов и других маломобильных групп населения к приоритетным для них объектам и услугам.</t>
  </si>
  <si>
    <t xml:space="preserve">1.7.3.1. Координация работы по созданию доступной среды (безбарьерного пространства) в рамках ратификации Конвенции о правах инвалидов.
</t>
  </si>
  <si>
    <t>1.7.3.5. Обеспечение преемственности реабилитационного процесса для молодых инвалидов, создание условий для их самостоятельного проживания и трудоустройства.</t>
  </si>
  <si>
    <t xml:space="preserve">1.7.4.1. Развитие на муниципальном уровне программ оздоровления и продления активного долголетия пожилых людей.
</t>
  </si>
  <si>
    <t>1.7.4.2. Внедрение технологии долговременного ухода за пожилыми людьми в рамках реализации Стратегии действий в интересах граждан старшего поколения в Российской Федерации до 2025 года.</t>
  </si>
  <si>
    <t xml:space="preserve">1.7.5.1. Оказание финансовой поддержки негосударственным организациям по итогам конкурсных отборов на предоставление субсидий из средств  местного и областного бюджета.
</t>
  </si>
  <si>
    <t>1.7.5.2. Расширение перечня предоставляемых услуг за счет дальнейшего привлечения некоммерческих организаций.</t>
  </si>
  <si>
    <t>1.8.1.2. Вовлечение в оборот неэффективно используемых муниципальных и федеральных земель под жилищное строительство, содействующее развитию рынка жилья, прежде всего стандартного жилья, объектов социальной инфраструктуры.</t>
  </si>
  <si>
    <t>1.8.1.3. Первоочередное бесплатное предоставление земельных участков многодетным семьям.</t>
  </si>
  <si>
    <t xml:space="preserve">1.8.1.1. Стимулирование строительства жилья.
</t>
  </si>
  <si>
    <t>1.8.1.4. Создание условий для строительства наемного жилья социального и коммерческого использования путем определения потребности в жилье социального и коммерческого использования и определения территорий для строительства наемного жилья.</t>
  </si>
  <si>
    <t>1.8.2.2. Оказание содействия в получении мер государственной поддержки в обеспечении жильем молодых семей.</t>
  </si>
  <si>
    <t>1.8.2.3. Обеспечение жильем граждан, молодых семей и молодых специалистов на сельских территориях.</t>
  </si>
  <si>
    <t xml:space="preserve">1.8.2.1. Оказание содействия в получении мер государственной поддержки в обеспечении многодетных семей жилыми помещениями, предоставляемыми по договорам социального найма.
</t>
  </si>
  <si>
    <t xml:space="preserve">1.8.2.4. Обеспечение жилыми помещениями детей-сирот и детей, оставшихся без попечения родителей, а также детей, находящихся под опекой (попечительством), не имеющих закрепленного жилого помещения.
</t>
  </si>
  <si>
    <t>1.8.3.2. Осуществление мер по переселению граждан из аварийного и ветхого жилья.</t>
  </si>
  <si>
    <t>1.8.3.3. Обеспечение бесперебойного электроснабжения.</t>
  </si>
  <si>
    <t>1.8.3.4. Осуществление полной газификации сельских территорий.</t>
  </si>
  <si>
    <t xml:space="preserve">1.8.3.1. Модернизация жилищно-коммунальной инфраструктуры.
</t>
  </si>
  <si>
    <t>1.8.3.5. Внедрение современных технологий в работу жилищно-коммунальных служб.</t>
  </si>
  <si>
    <t>1.9.1.2. Организация мероприятий, направленных на анализ эффективности деятельности органов местного самоуправления по обеспечению правопорядка в районе.</t>
  </si>
  <si>
    <t>1.9.1.3. Организация взаимодействия органов местного самоуправления Барабинского района и территориальных органов федеральных органов исполнительной власти, областных исполнительных органов государственной власти Новосибирской области, а также указанных органов с институтами гражданского общества и социально ориентированными некоммерческими организациями по вопросам обеспечения правопорядка в Барабинском районе.</t>
  </si>
  <si>
    <t>1.9.1.4. Организация эффективной работы антинаркотической комиссии.</t>
  </si>
  <si>
    <t>1.9.1.5. Повышение эффективности функционирования системы профилактики правонарушений и преступлений, совершенных несовершеннолетними и в отношении несовершеннолетних.</t>
  </si>
  <si>
    <t>1.9.1.6. Организация мероприятий, направленных на профилактику случаев насилия в семье, оказание своевременной помощи детям, пострадавшим от насилия или жестокого обращения, формирование в общественном сознании нетерпимого отношения к жестокому обращению с детьми.</t>
  </si>
  <si>
    <t>1.9.1.7. Реализация мероприятий, направленных на профилактику суицидального поведения среди воспитанников специализированных учреждений для несовершеннолетних.</t>
  </si>
  <si>
    <t>1.9.1.8. Проведение профилактических мероприятий и формирование культуры безопасности жизнедеятельности населения.</t>
  </si>
  <si>
    <t>1.9.1.9. Разработка мер по обеспечению общественной безопасности и снижению уровня криминогенной ситуации на территории Барабинского района.</t>
  </si>
  <si>
    <t>1.9.1.10. Внедрение современных технических средств информирования и оповещения населения о чрезвычайных ситуациях.</t>
  </si>
  <si>
    <t xml:space="preserve">1.9.1.1. Организация мониторинга состояния правопорядка в районе и прогнозирования тенденций развития ситуации.
</t>
  </si>
  <si>
    <t>1.9.1.11. Обеспечение продовольственной безопасности.</t>
  </si>
  <si>
    <t xml:space="preserve"> Снизить уровень аварийности и повысить безопасность пассажирских перевозок</t>
  </si>
  <si>
    <t>1.9.2.2. Обеспечение безопасности населения на транспорте.</t>
  </si>
  <si>
    <t>1.9.2.3. Развитие системы принятия превентивных мер по снижению уровня аварийности и повышения безопасности пассажирских перевозок на основе совершенствования надзорной деятельности.</t>
  </si>
  <si>
    <t xml:space="preserve">1.9.2.1. Повышение безопасности дорожного движения на автомобильных дорогах.
</t>
  </si>
  <si>
    <t>1.9.2.4. Проведение мероприятий среди обучающихся образовательных организаций по профилактике детского дорожно-транспортного травматизма.</t>
  </si>
  <si>
    <t>2.1.1.2. Содействие созданию и развитию конкурентоспособных производств,  стимулирование экспортной активности организаций.</t>
  </si>
  <si>
    <t>2.1.1.3. Создание условий для углубления процессов кооперации, интеграции и развития межотраслевого взаимодействия субъектов промышленности  и малого предпринимательства района с субъектами науки и образования, для развития устойчивых хозяйственных связей субъектов промышленной деятельности между собой и с субъектами других видов экономической деятельности как на территории района, так и за ее пределами с целью оптимизации состава и структуры промышленности Барабинского района.</t>
  </si>
  <si>
    <t>2.1.1.4. Обеспечение благоприятного инвестиционного климата в Барабинском районе.</t>
  </si>
  <si>
    <t>2.1.1.5. Создание на предприятиях необходимых социально-экономических условий для притока молодых специалистов.</t>
  </si>
  <si>
    <t>2.1.1.6. Разработка и принятие программ перспективного развития на каждом предприятии (в целях осуществления модернизации производства).</t>
  </si>
  <si>
    <t xml:space="preserve">2.1.1.1. Обеспечение условий для развития промышленного потенциала района, создания высокопроизводительной промышленности, интегрированной в экономику региона.
</t>
  </si>
  <si>
    <t>2.1.1.7. Содействие развитию инфраструктуры, обеспечивающей предприятия промышленного комплекса необходимыми для их деятельности продукцией, работами, услугами.</t>
  </si>
  <si>
    <t>2.1.2.2. Повышение уровня информированности об инвестиционном потенциале Барабинского района.</t>
  </si>
  <si>
    <t>2.1.2.3. Содействие в разработке и реализации инвестиционных проектов.</t>
  </si>
  <si>
    <t>2.1.2.5. Продвижение инвестиционных проектов, направленных на ресурсосберегающие, экономически эффективные и экологически безопасные производства.</t>
  </si>
  <si>
    <t>2.1.2.4. Привлечение научных исследований в практическое производство.</t>
  </si>
  <si>
    <t xml:space="preserve">2.1.2.1. Создание условий для привлечения инвестиций в приоритетные направления экономической деятельности Барабинского района.
</t>
  </si>
  <si>
    <t>2.1.2.6. Реализация мероприятий по привлечению внутренних и внешних инвестиций на модернизацию и технологическое перевооружение промышленности.</t>
  </si>
  <si>
    <t>2.1.3.2. Стимулирование развития приоритетных отраслей.</t>
  </si>
  <si>
    <t>2.1.3.3. Стимулирование технологического обновления и перевооружения субъектов деятельности в сфере промышленности; внедрение новых высокопроизводительных технологий, разработки новых видов инновационной продукции.</t>
  </si>
  <si>
    <t xml:space="preserve">2.1.3.4. Стимулирование создания и развития субъектов предпринимательства в промышленном комплексе и встраивание их в технологические производственные цепочки, формирующиеся на территории Новосибирской области. </t>
  </si>
  <si>
    <t xml:space="preserve">2.1.3.1. Повышение производительности труда и внедрение инструментов бережливого производства и менеджмента качества. 
</t>
  </si>
  <si>
    <t>2.1.3.5. Создание условий для реализации инвестиционных проектов, которые бы способствовали развитию в промышленности, повышению конкурентоспособности промышленных предприятий района (создание «точек роста»).</t>
  </si>
  <si>
    <t>2.1.4.2. Содействие субъектам малого и среднего предпринимательства в участии в областных конкурсах по предоставлению субъектам малого и среднего предпринимательства субсидий.</t>
  </si>
  <si>
    <t xml:space="preserve">2.1.4.3. Проведение оценки регулирующего воздействия проектов муниципальных нормативных правовых актов и экспертизы принятых муниципальных нормативных правовых актов с целью выявления положений, вводящих избыточные обязанности, запреты и ограничения для субъектов предпринимательской и инвестиционной деятельности или способствующих их введению, а также положений, способствующих возникновению необоснованных расходов субъектов предпринимательской и инвестиционной деятельности и бюджета. </t>
  </si>
  <si>
    <t>2.1.4.4. Оказание консультационной, информационной и методической помощи субъектам малого и среднего предпринимательства в организации ведения бизнеса.</t>
  </si>
  <si>
    <t xml:space="preserve">2.1.4.5. Содействие субъектам малого и среднего предпринимательства в участии в выставках, ярмарках с целью продвижения их продукции. </t>
  </si>
  <si>
    <t>2.1.4.6. Содействие снижению расходов субъектов малого и среднего предпринимательства, связанных с прохождением административных процедур.</t>
  </si>
  <si>
    <t>2.1.4.7. Стимулирование спроса на продукцию малых и средних предприятий, содействие расширению рынков сбыта продукции малых и средних предприятий.</t>
  </si>
  <si>
    <t>2.1.4.8. Создание условий для повышения производительности труда на малых и средних предприятиях.</t>
  </si>
  <si>
    <t>2.1.4.9. Создание условий для повышения доступности финансовых ресурсов для малого и среднего предпринимательства.</t>
  </si>
  <si>
    <t xml:space="preserve">2.1.4.1. Оказание финансовой поддержки субъектам малого и среднего предпринимательства на субсидирование части затрат, связанных с приобретением оборудования в целях создания, и (или) развития, и (или) модернизации производства товаров (работ, услуг).
</t>
  </si>
  <si>
    <t>2.1.4.10. Содействие укреплению кадрового потенциала субъектов малого и среднего предпринимательства, стимулирование предпринимательской активности.</t>
  </si>
  <si>
    <t xml:space="preserve">2.2.1.2. Содействие в продвижении и реализации инвестиционного проекта «Биотехнологический и аграрно-промышленный комплекс» на базе ЗАО «Барабинский комбикормовый завод».  </t>
  </si>
  <si>
    <t>2.2.1.3. Содействие внедрению инновационных технологий производства, хранения, переработки сельхозпродукции, техническому перевооружению, созданию собственных, не зависящих от импортных, новых производств, посевного и племенного фондов.</t>
  </si>
  <si>
    <t>2.2.1.4. Содействие формированию комплексов-объединений фермеров (кооперативов).</t>
  </si>
  <si>
    <t>2.2.1.5. Стимулирование сельхозтоваропроизводителей (оказание государственной поддержки), которые демонстрируют высокую эффективность.</t>
  </si>
  <si>
    <t>2.2.1.6. Развитие логистики и сбыта посредством синхронизации производственных и сбытовых программ предприятий АПК, развития современной производственно-сбытовой инфраструктуры, стимулирования создания производственных структур с полным циклом переработки продукции.</t>
  </si>
  <si>
    <t>2.2.1.7. Создание благоприятных условий развития агропромышленного комплекса в части поддержания здоровья животных и обеспечения безопасности производимых продуктов животного происхождения для населения.</t>
  </si>
  <si>
    <t>2.2.1.8. Создание условий для рациональной утилизации и вторичного использования пищевых отходов на территории района.</t>
  </si>
  <si>
    <t>2.2.1.9. Вовлечение в рыбохозяйственный оборот новых водоемов для осуществления товарного рыбоводства и промышленного рыболовства.</t>
  </si>
  <si>
    <t>2.2.1.10. Зарыбление рыбохозяйственных водоемов рыбопосадочным материалом ценных видов рыб.</t>
  </si>
  <si>
    <t>2.2.1.11. Создание условий для формирования кооперационных связей в сфере производства, переработки и реализации рыбы и рыбной продукции местного происхождения.</t>
  </si>
  <si>
    <t>2.2.1.12. Содействие предприятиям по увеличению объемов вылова дикой рыбы и производства выращенной товарной рыбы.</t>
  </si>
  <si>
    <t>2.2.1.13. Содействие предприятиям по увеличению объемов производства и выпуска готовой рыбной продукции из рыбы местного происхождения.</t>
  </si>
  <si>
    <t xml:space="preserve">2.2.1.14. Содействие инвесторам в создании предприятия по глубокой переработке рыбы на территории района.  </t>
  </si>
  <si>
    <t>2.2.1.15. Формирование благоприятных институциональных условий развития отрасли.</t>
  </si>
  <si>
    <t>2.2.1.16. Снятие административных барьеров, препятствующих развитию отрасли.</t>
  </si>
  <si>
    <t>2.2.1.17. Увеличение каналов привлечения финансовых ресурсов.</t>
  </si>
  <si>
    <t>2.2.1.18. Развитие отрасли на основе наукоемких подходов и инновационных решений.</t>
  </si>
  <si>
    <t>2.2.1.19. Модернизация и диверсификация производства в пищевой и перерабатывающей промышленности.</t>
  </si>
  <si>
    <t>2.2.1.20. Внедрение биотехнологий, на основе которых будут созданы высокотехнологичные производства с более эффективной выработкой целевого продукта, с сокращением потерь сырья, производством пищевых и кормовых продуктов с различными функциональными свойствами, что позволит повысить степень переработки сырья, расширить ассортимент выпускаемой продукции и нарастить кормовую базу для животноводства.</t>
  </si>
  <si>
    <t>2.2.1.21. Интеграция предприятий района в систему межрайонных и межрегиональных рынков пищевых продуктов.</t>
  </si>
  <si>
    <t xml:space="preserve">2.2.1.22. Содействие в подготовке квалифицированных кадров для пищевой и перерабатывающей промышленности. </t>
  </si>
  <si>
    <t>2.2.1.23. Внедрение в деятельность сельскохозяйственных предприятий новых технологий.</t>
  </si>
  <si>
    <t>2.2.1.24. Содействие созданию благоприятной среды для развития предпринимательства, повышению инвестиционной привлекательности отрасли.</t>
  </si>
  <si>
    <t xml:space="preserve">2.2.1.1. Создание новых и развитие существующих производств по переработке сельскохозяйственной продукции.
</t>
  </si>
  <si>
    <t>2.2.1.25. Стимулирование межмуниципальной кооперации для реализации инфраструктурных и производственных проектов.</t>
  </si>
  <si>
    <t>2.2.2.2. Обеспечение максимального вовлечения в оборот земель сельскохозяйственного назначения.</t>
  </si>
  <si>
    <t>2.2.2.3. Повышение эффективности принятия ветеринарно-санитарных мер для обеспечения биологической и пищевой безопасности.</t>
  </si>
  <si>
    <t>2.2.2.4. Повышение конкурентоспособности пищевых продуктов, произведённых на территории района, и расширение рынков их сбыта.</t>
  </si>
  <si>
    <t>2.2.2.5. Формирование имиджа продовольствия, произведённого на территории Барабинского района, как экологически чистого, натурального и качественного, формирование ключевого бренда для уникальных готовых продуктов, полуфабрикатов.</t>
  </si>
  <si>
    <t>2.2.2.6. Внедрение стандартов и регулирование производственных процессов выпускаемой продукции; достижение высокого качества продукции, соответствующей требованиям международных стандартов.</t>
  </si>
  <si>
    <t>2.2.2.7. Стимулирование сбыта продуктов питания социальным объектам, развитие социального питания.</t>
  </si>
  <si>
    <t>2.2.2.8. Содействие созданию сбытовой компании и обеспечению сбыта продукции в торговых сетях региона.</t>
  </si>
  <si>
    <t>2.2.2.9. Развитие инфраструктуры и логистического обеспечения агропродовольственного рынка, создание продовольственного терминально-логистического центра.</t>
  </si>
  <si>
    <t xml:space="preserve">
2.2.2.10. Поддержка и развитие транспортно-коммуникационной системы, обеспечивающей доступ продукции сельского хозяйства на ключевые территории, на которых формируется спрос.</t>
  </si>
  <si>
    <t>2.2.2.11. Создание логистического комплекса хранения сельскохозяйственной, в том числе переработанной, продукции, с применением технологии МЧП.</t>
  </si>
  <si>
    <t>2.2.2.12. Формирование сети магазинов для реализации продукции местного производства и формирование каналов доведения продукции до торговых сетей.</t>
  </si>
  <si>
    <t xml:space="preserve">2.2.2.13. Позиционирование предприятий Барабинского района и их продукции во внешней среде, создание торговых марок, брендирование продукции (с применением слова БАРАБА). </t>
  </si>
  <si>
    <t>2.2.2.14. Стимулирование роста производства экологически чистых, качественных продуктов питания и расширение рынков их сбыта.</t>
  </si>
  <si>
    <t>2.2.2.15. Углубление интеграции перерабатывающих предприятий и сельхозтоваропроизводителей, формирование современных долгосрочных форм их взаимоотношений.</t>
  </si>
  <si>
    <t>2.2.2.16. Развитие местной переработки сельхозпродуктов субъектами малого бизнеса.</t>
  </si>
  <si>
    <t>2.2.2.17. Развитие тепличного бизнеса для выращивания овощей закрытого грунта и производства малотранспортабельной продукции.</t>
  </si>
  <si>
    <t>2.2.2.18. Развитие органического сельского хозяйства.</t>
  </si>
  <si>
    <t>2.2.2.19. Развитие садоводства с дальнейшей переработкой, консервированием или заморозкой продукции (овощей, ягод, фруктов).</t>
  </si>
  <si>
    <t xml:space="preserve">2.2.2.20. Развитие Барабинского сортоучастка, в целях изучения, адаптации плодово-ягодных, цветочно-декоративных культур к нашим природно климатическим условиям и дальнейшего внедрения их в производство и любительское садоводство. </t>
  </si>
  <si>
    <t xml:space="preserve">2.2.2.1. Содействие обеспечению населения района продовольствием, безопасным и конкурентным по цене, с нормальными органолептическими свойствами.
</t>
  </si>
  <si>
    <t>2.2.2.21. Содействие в создании благоприятных условий поставок производимых на территории района пищевых продуктов в другие регионы Российской Федерации и иностранные государства посредством выполнения обязательных ветеринарно-санитарных мер, предусмотренных международным законодательством и ветеринарными требованиями стран-импортеров.</t>
  </si>
  <si>
    <t>3.0.1.2. Поиск инвесторов для создания агропарковой инфраструктуры, ориентированной на создание мощностей по транспортировке, хранению и переработке сельскохозяйственной продукции в объемах, достаточных для нужд населения близлежащих районов, строительства распределительных центров и овощехранилищ совместного использования.</t>
  </si>
  <si>
    <t xml:space="preserve">3.0.1.3. Обеспечение на территории района благоприятных условий для создания высокомеханизированных логистических комплексов и терминалов новых типов для переработки товарной массы и оптовых центров сельскохозяйственной продукции, распределительных оптовых центров. </t>
  </si>
  <si>
    <t xml:space="preserve">3.0.1.4. Изучение потребности восстановления аэропорта и развития малой авиации. </t>
  </si>
  <si>
    <t>3.0.1.5. Изучение потребности в строительстве грузовой контейнерной площадки (контейнерного терминала) для осуществления погрузочно-разгрузочных операций на железнодорожной станции в г. Барабинске.</t>
  </si>
  <si>
    <t xml:space="preserve">3.0.1.6. Реконструкция (увеличение пропускной способности) областной дороги Здвинск-Северное. </t>
  </si>
  <si>
    <t xml:space="preserve">3.0.1.1. Участие в проведении научных исследований для формирования экономически выгодных предложений для внутренних и внешних инвесторов, на основе использования выгодного положения района. 
</t>
  </si>
  <si>
    <t xml:space="preserve">3.0.1.7. Строительство путепровода через главный железнодорожный путь в западной части г. Барабинска. </t>
  </si>
  <si>
    <t>3.0.2.2. Содействие развитию конкуренции и создание условий для развития многоформатной торговли, основанной на принципах достижения установленных нормативов минимальной обеспеченности населения площадью торговых объектов.</t>
  </si>
  <si>
    <t xml:space="preserve">3.0.2.3. Развитие малых торговых форматов, ярмарочной торговли, современных форм рыночной торговли. </t>
  </si>
  <si>
    <t>3.0.2.4. Развитие дистанционной торговли (Интернет), включая территории отдаленных населенных пунктов.</t>
  </si>
  <si>
    <t>3.0.2.5. Содействие в создании на территории района оптово-распределительных центров для сельскохозяйственной продукции.</t>
  </si>
  <si>
    <t>3.0.2.6. Продвижение товаров местных производителей на внутренних рынках.</t>
  </si>
  <si>
    <t xml:space="preserve">3.0.2.7. Содействие в создании на территории района эффективной товаропроводящей системы, соответствующей требованиям современного развития экономики. </t>
  </si>
  <si>
    <t>3.0.2.8. Содействие в создании социально ориентированной системы торгового и бытового обслуживания населения, обеспечивающей доступность товаров и услуг для всех групп населения.</t>
  </si>
  <si>
    <t>3.0.2.9. Создание условий для развития конкуренции в целях повышения качества торгового обслуживания, стабилизации цен на товары и роста товарооборота.</t>
  </si>
  <si>
    <t>3.0.2.10. Оказание содействия открытию и функционированию сельскохозяйственных и продовольственных рынков с предоставлением широкого спектра услуг, в том числе за счет кооперации сельскохозяйственных предприятий.</t>
  </si>
  <si>
    <t>3.0.2.11. Создание условий для развития малого бизнеса в торговле и сфере услуг, в том числе с использованием специализации ассортимента, цифровых технологий и различных форм торговли.</t>
  </si>
  <si>
    <t>3.0.2.12. Совершенствование механизмов взаимодействия торговли с товаропроизводителями в целях насыщения потребительского рынка продукцией местного производства.</t>
  </si>
  <si>
    <t xml:space="preserve">
3.0.2.13. Оказание содействия в развитии сетей связи, которые обеспечивают потребности экономики по сбору и передаче данных государства, бизнеса и граждан с учетом технических требований, предъявляемых цифровыми технологиями.</t>
  </si>
  <si>
    <t xml:space="preserve">3.0.2.1. Создание условий для формирования комфортной среды для граждан и субъектов предпринимательской деятельности через развитие многоформатной инфраструктуры торговли и стимулирование роста форм предпринимательской активности.
</t>
  </si>
  <si>
    <t>3.0.2.14. Повышение значимости обеспечения информационной безопасности.</t>
  </si>
  <si>
    <t>3.0.3.2. Формирование пространственной и многоформатной сети предприятий торговли, общественного питания и бытового обслуживания населения, обеспечивающей территориальную доступность товаров и услуг, в том числе на сельских территориях, на уровне не ниже установленных нормативов минимальной обеспеченности населения площадью торговых объектов.</t>
  </si>
  <si>
    <t>3.0.3.3. Развитие информационной и коммуникационной инфраструктуры района.</t>
  </si>
  <si>
    <t>3.0.3.4. Оказание содействия в ликвидации цифрового неравенства, обеспечение равного доступа граждан к современным информационно-телекоммуникационным услугам.</t>
  </si>
  <si>
    <t xml:space="preserve">3.0.3.1. Стимулирование развития торговли в малых и отдаленных населенных пунктах Барабинского района путем предоставления различных форм государственной поддержки.
</t>
  </si>
  <si>
    <t xml:space="preserve">3.0.3.5. Оказание содействия в создании устойчивой и безопасной информационно-телекоммуникационной инфраструктуры высокоскоростной передачи, обработки и хранения больших объемов данных, доступной для всех организаций и домохозяйств. </t>
  </si>
  <si>
    <t>3.0.4.2. Создание Барабинского туристического кластера.</t>
  </si>
  <si>
    <t>3.0.4.3. Развитие туристской инфраструктуры района.</t>
  </si>
  <si>
    <t>3.0.4.4. Формирование доступной туристской среды для лиц с ограниченными возможностями (инвалиды, пожилые).</t>
  </si>
  <si>
    <t>3.0.4.5. Обеспечение транспортной доступности к территориям природных лечебно-оздоровительных местностей.</t>
  </si>
  <si>
    <t xml:space="preserve">3.0.4.6. Освоение инвестиционных площадок, сформированных под строительство туристско-рекреационных объектов. </t>
  </si>
  <si>
    <t xml:space="preserve">3.0.4.7. Дальнейшее развитие событийного  туризма на территории района.  </t>
  </si>
  <si>
    <t xml:space="preserve">3.0.4.8. Продвижение районного туристского продукта на региональном туристском рынке. </t>
  </si>
  <si>
    <t xml:space="preserve">3.0.4.9. Продвижение брендов культурно-туристических объектов и событий района. </t>
  </si>
  <si>
    <t>3.0.4.10. Представление туристического потенциала Барабинского района на мероприятиях, форумах различного масштаба.</t>
  </si>
  <si>
    <t>3.0.4.11. Сопровождение ознакомительных туров для представителей туристской индустрии Новосибирской области с целью продвижения районного туристского продукта.</t>
  </si>
  <si>
    <t xml:space="preserve">3.0.4.1. Применение кластерного подхода в реализации проектов в сфере туризма.
</t>
  </si>
  <si>
    <t xml:space="preserve">3.0.4.12. Улучшение качества, увеличение объёма и ассортимента услуг придорожного сервиса. </t>
  </si>
  <si>
    <t>4.0.1.2. Проведение исследований по стратегическому развитию Барабинско-Куйбышевской агломерации.</t>
  </si>
  <si>
    <t>4.0.1.3. Разработка концепции развития Барабинско-Куйбышевской агломерации, предусматривающей основные направления и этапы развития агломерации.</t>
  </si>
  <si>
    <t>4.0.1.4. Разработка комплекса мер по продвижению Барабинско-Куйбышевской агломерации в регионе и за его пределами как привлекательного места по целевым направлениям (инвестиционная привлекательность, место для жизни, туризм и т.п.).</t>
  </si>
  <si>
    <t>4.0.1.5. Формирование общего проектного офиса по управлению агломерацией.</t>
  </si>
  <si>
    <t>4.0.1.6. Создание условий для развития полицентрической агломерации и приоритетного развития связей между центрами агломераций.</t>
  </si>
  <si>
    <t xml:space="preserve">4.0.1.7. Систематизация комплекса межмуниципальных проектов, затрагивающих интересы муниципальных районов, входящих в Барабинско-Куйбышевскую агломерацию, и Новосибирской области в целом. </t>
  </si>
  <si>
    <t>4.0.1.8. Создание института поддержки межмуниципальных проектов.</t>
  </si>
  <si>
    <t>4.0.1.9. Поддержка межмуниципальных инвестиционных проектов.</t>
  </si>
  <si>
    <t>4.0.1.10. Развитие инвестиционных площадок с целью создания предприятий и выявления новых точек приложения труда.</t>
  </si>
  <si>
    <t>4.0.1.11. Использование современных ресурсосберегающих технологий в ЖКХ для предоставления качественных услуг всем жителям агломерации.</t>
  </si>
  <si>
    <t>4.0.1.12. Поддержка комплексной инициативы по цифровизации социальной инфраструктуры, бюджетных процессов и услуг населению, бизнесу в агломерации.</t>
  </si>
  <si>
    <t>4.0.1.13. Поддержка комплексной инициативы по цифровизации коммунальной и транспортной инфраструктуры агломерации.</t>
  </si>
  <si>
    <t>4.0.1.14. Интеграция отдельных систем «цифровой агломерации» в единый комплекс (переход к цифровому управлению развитием территории).</t>
  </si>
  <si>
    <t>4.0.1.15. Формирование общего рынка труда для агломерации (интеграция центров занятости, формирование платформы).</t>
  </si>
  <si>
    <t>4.0.1.16. Обеспечение высокой транспортной связности как внутри агломерации, так и с региональным центром.</t>
  </si>
  <si>
    <t>4.0.1.17. Повышение доступности качественных рабочих мест для жителей агломерации.</t>
  </si>
  <si>
    <t>4.0.1.18. Сбалансированное развитие транспортно-логистических узлов.</t>
  </si>
  <si>
    <t>4.0.1.19. Содействие реформированию и комплексной модернизации всех инфраструктурных комплексов Барабинско-Куйбышевской агломерации.</t>
  </si>
  <si>
    <t>4.0.1.20. Обеспечение всех жителей агломерации качественной социальной инфраструктурой (медицина, образование и т. п.).</t>
  </si>
  <si>
    <t>4.0.1.21. Развитие кооперационных связей между предприятиями крупного, малого и среднего бизнеса для получения синергетического эффекта.</t>
  </si>
  <si>
    <t>4.0.1.22. Создание и развитие агропарковой инфраструктуры, ориентированной на создание мощностей по транспортировке, хранению и переработке сельскохозяйственной продукции на территории Барабинско-Куйбышевской агломерации.</t>
  </si>
  <si>
    <t>4.0.1.23. Создание системы промпарков для технологического предпринимательства.</t>
  </si>
  <si>
    <t>4.0.1.24. Развитие АПК и обрабатывающих производств (предприятий перерабатывающей, химической и нефтехимической промышленности, машиностроения и металлообработки, лесной и деревообрабатывающей промышленности, легкой и медицинской промышленности) на территории Барабинско-Куйбышевской агломерации.</t>
  </si>
  <si>
    <t>4.0.1.25. Разработка программы развития газохимического комплекса по переработке природного газа на территории Барабинско-Куйбышевской агломерации.</t>
  </si>
  <si>
    <t>4.0.1.26. Разработка программы развития деревообрабатывающей промышленности, переработка и сушка древесины, производства материалов для каркасного домостроения, производства мебели для дачных поселков, кемпингов, для охотников (рыбаков) и деревень на территории Барабинско-Куйбышевской агломерации.</t>
  </si>
  <si>
    <t xml:space="preserve">4.0.1.27. Создание и развитие туристического кластера агломерации. </t>
  </si>
  <si>
    <t>4.0.1.28. Развитие единой дружественной туристической среды в агломерации.</t>
  </si>
  <si>
    <t>4.0.1.29. Формирование единых туристических продуктов по агломерации.</t>
  </si>
  <si>
    <t>4.0.1.30. Определение основных принципов осуществления градостроительной деятельности на территории агломерации.</t>
  </si>
  <si>
    <t>4.0.1.31. Разработка и реализация управленческих механизмов межмуниципального сотрудничества при планировании размещения объектов капитального строительства регионального и местного значения на территории агломерации.</t>
  </si>
  <si>
    <t xml:space="preserve">
4.0.1.32. Разработка предложений по оптимизации системы расселения на территории агломерации с учетом существующей и прогнозируемой маятниковой миграции.</t>
  </si>
  <si>
    <t>4.0.1.33. Развитие внутриагломерационного каркаса расселения с развитием подцентров инфраструктурного обслуживания.</t>
  </si>
  <si>
    <t>4.0.1.34. Разработка программы освоения (застройки) территории, расположенной между районными центрами г. Барабинском и г. Куйбышевом.</t>
  </si>
  <si>
    <t>4.0.1.35. Строительство жилья для переселения малых деревень с численностью до 50 человек на территории Барабинско-Куйбышевской агломерации.</t>
  </si>
  <si>
    <t>4.0.1.36. Сохранение уникальной природы агломерации и предотвращение экологических рисков.</t>
  </si>
  <si>
    <t xml:space="preserve">4.0.1.1. Разработка и координирование планово-прогнозных и иных стратегических и оперативных документов Барабинского, Куйбышевского, Здвинского и Северного районов в целях развития Барабинско-Куйбышевской агломерации как единого социокультурного и экономического пространства.
</t>
  </si>
  <si>
    <t>5.1.1.2. Обеспечение сохранения, воспроизводства и устойчивого использования охотничьих ресурсов.</t>
  </si>
  <si>
    <t>5.1.1.3. Снижение валовых выбросов загрязняющих веществ в атмосферу от действующих источников за счет их реконструкции и модернизации.</t>
  </si>
  <si>
    <t>5.1.1.4. Содействие созданию условий для сохранения естественных экосистем, природных ландшафтов и биологического разнообразия.</t>
  </si>
  <si>
    <t>5.1.1.5. Предотвращение истощения водных объектов, ликвидация загрязнения и засорения.</t>
  </si>
  <si>
    <t>5.1.1.6. Реализация муниципальной программы «Охрана окружающей среды»</t>
  </si>
  <si>
    <t>5.1.1.7. Участие в предотвращении нанесения ущерба водным биологическим ресурсам района.</t>
  </si>
  <si>
    <t xml:space="preserve">5.1.1.8. Реконструкция и модернизация действующих сетей и сооружений системы водоотведения. </t>
  </si>
  <si>
    <t>5.1.1.9. Содействие внедрению водосберегающих технологий на предприятиях.</t>
  </si>
  <si>
    <t>5.1.1.10. Предупреждение и предотвращение подтопления (затопления) поверхностными водами населенных пунктов Барабинского района.</t>
  </si>
  <si>
    <t>5.1.1.11. Постепенный перевод котельных Барабинского района на газ.</t>
  </si>
  <si>
    <t xml:space="preserve">5.1.1.1. Повышение эффективности охраны лесов от пожаров, защиты лесов от вредителей, болезней и других неблагоприятных факторов, а также от незаконных рубок.
</t>
  </si>
  <si>
    <t>5.1.1.12. Стимулирование внедрения современных систем очистки на промышленных предприятиях.</t>
  </si>
  <si>
    <t>5.1.2.2. Обеспечение прав граждан на чистую воду.</t>
  </si>
  <si>
    <t>5.1.2.3. Поддержание оптимальных условий водопользования, качества поверхностных и подземных вод, отвечающего санитарным и экологическим требованиям.</t>
  </si>
  <si>
    <t>5.1.2.4. Предотвращение загрязнения и истощения подземных вод.</t>
  </si>
  <si>
    <t>5.1.2.5. Сокращение сброса неочищенных сточных вод в водные объекты района.</t>
  </si>
  <si>
    <t xml:space="preserve">5.1.2.1. Обеспечение прав граждан на чистую воду.
</t>
  </si>
  <si>
    <t>5.1.2.6. Повышение качества питьевой воды для населения, в том числе для жителей населенных пунктов, не оборудованных современными системами централизованного водоснабжения.</t>
  </si>
  <si>
    <t>5.1.3.2. Участие в совершенствование системы управления в сфере обращения с отходами (сбор, накопление, транкультурирование, обработка, утилизация, обезвреживание и размещение отходов).</t>
  </si>
  <si>
    <t>5.1.3.3. Содействие созданию инфраструктуры по раздельному сбору отходов.</t>
  </si>
  <si>
    <t xml:space="preserve">5.1.3.1. Создание условий для вторичной переработки всех запрещенных к захоронению отходов производства и потребления.
</t>
  </si>
  <si>
    <t>5.1.3.4. Ликвидация несанкционированных мест размещения отходов – свалок, навалов мусора.</t>
  </si>
  <si>
    <t>5.1.4.2. Участие жителей и организаций Барабинского района в экологических мероприятиях различного уровня.</t>
  </si>
  <si>
    <t xml:space="preserve">5.1.4.1. Организация и проведение эколого-просветительных межпоселенческих мероприятий, в том числе направленных на профилактику правонарушений в области охраны окружающей среды и природопользования.
</t>
  </si>
  <si>
    <t>5.1.4.3. Публикация в СМИ эколого-просветительской информации.</t>
  </si>
  <si>
    <t>5.2.1.2. Внедрение стандарта новой благоустроенной среды в населенных пунктах района с численностью населения более 1 тыс. человек.</t>
  </si>
  <si>
    <t xml:space="preserve">5.2.1.3. Повышение уровня доступности комфортного жилья. </t>
  </si>
  <si>
    <t>5.2.1.4. Применение методов агломерационного развития территорий для обеспечения комплексного подхода в инфраструктурном обеспечении территорий и создания инвестиционной привлекательности.</t>
  </si>
  <si>
    <t>5.2.1.5. Использование современных ресурсосберегающих технологий в ЖКХ для предоставления качественных услуг всем жителям агломерации.</t>
  </si>
  <si>
    <t>5.2.1.6. Создание сети современной инфраструктуры физической культуры и спорта.</t>
  </si>
  <si>
    <t>5.2.1.7. Развитие городских и сельских парков, реконструкция и сооружение новых детских площадок, спортивных площадок, реконструкция пешеходных зон, расширение охвата дорожно-уличной сети освещением, создание доступной среды для маломобильных групп населения, упорядочивание размещения рекламных конструкций, ландшафтное озеленение городов, сооружение малых архитектурных форм, сохранение и развитие уникальных культурных ресурсов поселений.</t>
  </si>
  <si>
    <t>5.2.1.8. Увеличение пропускной способности и скоростных параметров транспортной̆ инфраструктуры.</t>
  </si>
  <si>
    <t xml:space="preserve">5.2.1.9. Развитие систем городского, пригородного пассажирского транспорта и транспорта местного значения. </t>
  </si>
  <si>
    <t xml:space="preserve">5.2.1.10. Повышение качества пассажирских перевозок с использованием современных инфотелекоммуникационных технологий и глобальной навигационной системы ГЛОНАСС. </t>
  </si>
  <si>
    <t xml:space="preserve">5.2.1.11. Сбалансированное развитие интегрированной инфраструктуры транспортных коммуникаций всех видов транспорта района. </t>
  </si>
  <si>
    <t>5.2.1.12. Обеспечение доступности и качества транспортных услуг для населения района в соответствии с социальными стандартами.</t>
  </si>
  <si>
    <t xml:space="preserve">5.2.1.13. Развитие перевозок пассажиров на социально значимых маршрутах. </t>
  </si>
  <si>
    <t xml:space="preserve">5.2.1.1. Обеспечение актуализации документов территориального планирования и градостроительного зонирования.
</t>
  </si>
  <si>
    <t xml:space="preserve">5.2.1.14. Реализация социальных транспортных стандартов в районе. </t>
  </si>
  <si>
    <t xml:space="preserve">5.3.1.2. Обеспечение функционирования института старост сельских населенных пунктов района. </t>
  </si>
  <si>
    <t xml:space="preserve">5.3.1.3. Мониторинг общественно-политической ситуации и развития местного самоуправления в муниципальных образованиях Барабинского района, предметом которых является сбор информации об общественно-политической ситуации, о проблемах жителей городского и сельских поселений района, необходимой для определения актуальных направлений развития местного самоуправления. </t>
  </si>
  <si>
    <t xml:space="preserve">5.3.1.4. Участие Барабинского района в деятельности Ассоциации «Совет муниципальных образований Новосибирской области». </t>
  </si>
  <si>
    <t xml:space="preserve">5.3.1.1. Проведение совещаний с представителями органов местного самоуправления района и территориальных органов федеральных органов исполнительной власти с целью рассмотрения и урегулирования проблемных межведомственных вопросов взаимодействия и выработки согласованной позиции по основным направлениям развития территории  Барабинского района.
</t>
  </si>
  <si>
    <t xml:space="preserve">5.3.1.5. Доля граждан, использующих механизм получения государственных и муниципальных услуг в электронном виде (Интернет, мобильные устройства).
</t>
  </si>
  <si>
    <t>5.3.2.2. Повышение результативности функционирования ТОС (территориального общественного самоуправления)</t>
  </si>
  <si>
    <t xml:space="preserve">5.3.2.3. Усовершенствование работы местной общественной организации по поддержке общественных инициатив «Ресурсный центр «Содружество» Барабинского района Новосибирской области». </t>
  </si>
  <si>
    <t xml:space="preserve">5.3.2.4. Обеспечение реализации муниципальной программы по развитию территориального общественного самоуправления. </t>
  </si>
  <si>
    <t xml:space="preserve">5.3.2.5. Проведение мероприятий, направленных на популяризацию местного самоуправления. </t>
  </si>
  <si>
    <t xml:space="preserve">5.3.2.1. Обеспечение привлечения населения и общественных некоммерческих  организаций Барабинского района к участию в осуществлении местного самоуправления.
</t>
  </si>
  <si>
    <t>Этапы реализации стратегии</t>
  </si>
  <si>
    <t>Заместитель Главы администрации Барабинского района Цейнар С.В.</t>
  </si>
  <si>
    <t>Заместитель Главы администрации Барабинского района Пильников А.В. / отдел СМИ и работе с общественностью администрации Барабинского района</t>
  </si>
  <si>
    <t>Первый зам. Главы администрации Барабинского района Кутепов И.В.</t>
  </si>
  <si>
    <t>Заместитель Главы администрации Барабинского района Цейнар С.В./Барабинская ЦРБ</t>
  </si>
  <si>
    <t>Первый зам. Главы администрации Барабинского района Кутепов И.В./ отдел труда администрации Барабинского района</t>
  </si>
  <si>
    <t>Зам. Главы администраци Барабинского района Цейнар С.В./ Управление образование администрации Барабинского района</t>
  </si>
  <si>
    <t>Зам. Главы администраци Барабинского района Цейнар С.В./ Управление культуры, физической культуры, спорта и молодежной политики администрации Барабинского района</t>
  </si>
  <si>
    <t>Зам. Главы администрации Барабинского района Цейнар С.В.</t>
  </si>
  <si>
    <t>Зам. Главы администрации Барабинского района Паренко А.В. / отдел архитектуры и строительства администрации Барабинского района/отдел имущества и земельных отношений администрации Барабинского района</t>
  </si>
  <si>
    <t>Первый зам. Главы администрации Барабинского района Кутепов И.В. / юридический отдел</t>
  </si>
  <si>
    <t>зам. Главы администрации Барабинского района Паренко А.В. / отдел жилищнокоммунального хозяйства, транспорта и связи администрации Барабинского района</t>
  </si>
  <si>
    <t>Первый зам. Главы администрации Барабинского района Кутепов И.В./ отдел экономики администрации Барабинского района</t>
  </si>
  <si>
    <t>Первый зам. Главы администрации Барабинского района Кутепов И.В./ зам. Главы администрации Барабинского района Халин А.Г. - начальник Управления сельского хозяйства администрации Барабинского района</t>
  </si>
  <si>
    <t>Зам. Главы администрации Барабинского района Пильников А.В.</t>
  </si>
  <si>
    <t>Первый зам. Главы администрации Барабинского района Кутепов И.В./ГКУ НСО "Центр занятости населения города Барабинска"/отдел экономики администрации Барабинского района/отдел труда администрации Барабинского района</t>
  </si>
  <si>
    <t>Первый зам. Главы администрации Барабинского района Кутепов И.В/ отдел труда администрации Барабинского района</t>
  </si>
  <si>
    <t>Первый зам. Главы админситрации Барабинского района Кутепов И.В./отдел труда администрации Барабинского района</t>
  </si>
  <si>
    <t>Первый зам. Главы администрации Барабинского района Кутепов И.В./ГКУ НСО "Центр занятости населения города Барабинска"/отдел труда администрации Барабинского района</t>
  </si>
  <si>
    <t>Зам. Главы администраци Барабинского района Цейнар С.В./ Зам. Главы администраци Барабинского района Пильников А.В./ Управление культуры, физической культуры, спорта и молодежной политики администрации Барабинского района/ отдел СМИ и работе с общественностью</t>
  </si>
  <si>
    <t>Зам. Главы администраци Барабинского района Цейнар С.В. / Зам. Главы администраци Барабинского района Паренко А.В./ отдел строительства и архитектуры администрации Барабинского района</t>
  </si>
  <si>
    <t>Первый зам. Главы администрации Барабинского района Кутепов И.В./отдел имущества и земельных отношений администрации Барабинского района</t>
  </si>
  <si>
    <t>Зам. Главы администрации Барабинского района Паренко А.В. /отдел ЖКХЭТ и С администрации Барабинского района/ отдел архитектуры и строительства администрации Барабинского района/отдел имущества и земельных отношений администрации Барабинского района</t>
  </si>
  <si>
    <t>Первый зам. Главы администрации Барабинского района Кутепов И.В./отдел экономики администрации Барабинского района</t>
  </si>
  <si>
    <t>Первый зам. Главы администрации Барабинского района Кутепов И.В./ зам. Главы администрации Барабинского района Халин А.Г. - начальник Управления сельского хозяйства администрации Барабинского района/ отдел экономики администрации Барабинского района</t>
  </si>
  <si>
    <t>зам. Главы администрации Барабинского района Паренко А.В./ отдел ЖКХЭТиС администрации Барабинского района</t>
  </si>
  <si>
    <t>Первый зам. Главы администрации Барабинского района Кутепов И.В./ зам. Главы администрации Барабинского района Паренко А.В./ отдел экономики администрации Барабинского района/отдел ЖКХЭТиС админситрации Барабинского района</t>
  </si>
  <si>
    <t>Первый зам. Главы администрации Барабинского района Кутепов И.В./ зам. Главы администрации Барабинского района Паренко А.В./отдел экономики администрации Барабинского района</t>
  </si>
  <si>
    <t>Первый зам. Главы администрации Барабинского района Кутепов И.В./ зам. Главы администрации Барабинского района Паренко А.В./ отдел экономики администрации Барабинского района</t>
  </si>
  <si>
    <t>Первый зам. Главы администрации Барабинского района Кутепов И.В./зам. Главы администрации Барабинского района Паренко А.В./  отдел экономики администрации Барабинского района</t>
  </si>
  <si>
    <t>Первый зам. Главы администрации Барабинского района Кутепов И.В./ все замы!</t>
  </si>
  <si>
    <t xml:space="preserve"> зам. Главы администрации Барабинского района Пильников А.В./ Главы МО</t>
  </si>
  <si>
    <t xml:space="preserve">Заместитель Главы администрации Барабинского района Цейнар С.В./ </t>
  </si>
  <si>
    <t>Источник финансового/ресурсного обеспечения *</t>
  </si>
  <si>
    <t>Примечание:</t>
  </si>
  <si>
    <t>Муниципальные, региональные проекты, федеральные национальные проекты**</t>
  </si>
  <si>
    <t>Ответственный исполнитель/ответственное должностное лицо</t>
  </si>
  <si>
    <t>(*) - указываются государственные программы Российской Федерации, государственные программы Новосибирской области, ведомственные целевые программы Новосибирской области, муниципальные программы, субсидии, субвенции, внебюджеиные источники (программы субъектов естественных монополий, иные инвесторы), иные источники финансирования</t>
  </si>
  <si>
    <t>(**) - указываются муниципальные проекты, региональные проекты, федеральные национальные проекты, реализуемые и (или) планируемые к реализации на территории Барабинского района</t>
  </si>
  <si>
    <r>
      <t>Зам. Главы администраци Барабинского района Цейнар С.В./ Управление культуры, физической культуры, спорта и молодежной политики администрации Барабинского района/</t>
    </r>
    <r>
      <rPr>
        <b/>
        <sz val="11"/>
        <color rgb="FFFF0000"/>
        <rFont val="Times New Roman"/>
        <family val="1"/>
        <charset val="204"/>
      </rPr>
      <t>глав</t>
    </r>
  </si>
  <si>
    <t>Количество зарегистированных социально-ориентированных некоммерческих организаций</t>
  </si>
  <si>
    <t>1.6.3.1. Поддержка учреждений культуры, в том числе в части развития инфраструктуры и обеспечения необходимыми инструментами, оборудованием и материалами;</t>
  </si>
  <si>
    <t>1.6.3.3. Формирование эффективной системы мотивации к работе в учреждениях культуры талантливой молодежи и ее продвижения в сфере искусства, совершенствование мер социальной поддержки работников культуры и системы поощрения самореализации представителей творческих профессий.</t>
  </si>
  <si>
    <t>2022-2024</t>
  </si>
  <si>
    <t>2025-2030</t>
  </si>
  <si>
    <t>2022-2024 годы</t>
  </si>
  <si>
    <t>2025-2030 годы</t>
  </si>
  <si>
    <t xml:space="preserve">2022-2024 годы </t>
  </si>
  <si>
    <t>2023-2024</t>
  </si>
  <si>
    <t xml:space="preserve">1.5.3.11. Создание современной и безопасной цифровой образовательной среды, обеспечивающей высокое качество и доступность образования всех видов и уровней.
</t>
  </si>
  <si>
    <t xml:space="preserve">планируется дальнейшая реализация </t>
  </si>
  <si>
    <t>планируется дальнейшая реализация</t>
  </si>
  <si>
    <t>Шелепанов С.В.</t>
  </si>
  <si>
    <t>1.2.2.2.1. Активноая работа по исполнению маршрутизации пациентов с острым сосудистыми заболеваниями и состояниями, по выполнению требований стандартов специализированной помощи при острых сосудистых заболеваниях</t>
  </si>
  <si>
    <t>Приоритетный проект "Формирование комфортной городской среды"</t>
  </si>
  <si>
    <t>2022- 2024</t>
  </si>
  <si>
    <t xml:space="preserve">1.5.4.1.Реализации целевой модели национальной системы профессионального роста педагогических работников
</t>
  </si>
  <si>
    <t>2024-2030</t>
  </si>
  <si>
    <t>2022-2023</t>
  </si>
  <si>
    <t>1.6.1.4. Вовлечения людей старшего возраста в культурную деятельность</t>
  </si>
  <si>
    <t>1.6.1.3. Поддержка развития инклюзивных форм творчества</t>
  </si>
  <si>
    <t>1.6.3.2. Повышения квалификации специалистов в сфере культуры</t>
  </si>
  <si>
    <t xml:space="preserve">1.7.1.2. Активизация деятельности совета отцов в районе. </t>
  </si>
  <si>
    <t>1.7.1.3. Дальнейшее внедрение стационарозамещающих технологий в организациях, предоставляющих социальные услуги семьям с детьми.</t>
  </si>
  <si>
    <t>1.7.1.4. Развитие новых форм работы с кровной семьей, нуждающейся в поддержке.</t>
  </si>
  <si>
    <t xml:space="preserve">1.7.1.5. Совершенствование форм подготовки лиц, желающих принять на воспитание в свою семью ребенка. </t>
  </si>
  <si>
    <t>1.7.1.6. Внедрение технологий социализации воспитанников организаций для детей-сирот и детей, оставшихся без попечения родителей, и сопровождение выпускников таких организаций.</t>
  </si>
  <si>
    <t>1.7.1.7. Развитие служб сопровождения замещающих семей с целью профилактики возвратов детей-сирот и детей, оставшихся без попечения родителей.</t>
  </si>
  <si>
    <t>1.7.3.2. Развитие системы поддержки проектов негосударственных организаций на основе конкурсов социально значимых проектов.</t>
  </si>
  <si>
    <t>1.7.3.3. Формирование условий для обеспечения беспрепятственного доступа инвалидов и других маломобильных групп населения к приоритетным для них объектам и услугам.</t>
  </si>
  <si>
    <t>1.7.3.4. Обеспечение преемственности реабилитационного процесса для молодых инвалидов, создание условий для их самостоятельного проживания и трудоустройства.</t>
  </si>
  <si>
    <t>внепрограммное мероприятие</t>
  </si>
  <si>
    <t>1.1.1.5.  Профессиональное обучение и дополнительное профессиональное образование женщин в период отпуска по уходу за ребенком до достижения им возхраста трех лет.</t>
  </si>
  <si>
    <t>1.3.1.2. Профессиональное обучение и дополнительное профессиональное образование безработных граждан.</t>
  </si>
  <si>
    <t>1.3.1.4. Содействие самозанятости безработных граждан.</t>
  </si>
  <si>
    <t>1.3.1.7. Развитие малого и среднего предпринимательства.</t>
  </si>
  <si>
    <t>1.4.1.5. Расширение практики применения гибких, нестандартных форм занятости для разных групп населения. Профессиональное обучение и дополнительное профессиональное образование граждан предпенсионного возраста.</t>
  </si>
  <si>
    <t>1.4.1.7. Содействие самозанятости безработных граждан.</t>
  </si>
  <si>
    <t>1.2.1.13. Формирование здорового образа жизни у населения, особенно среди детей и лиц трудоспособного возраста.</t>
  </si>
  <si>
    <t>1.1.3.2.  Организация и проведение профилактики осмотров детей, улучшение выявления заболеваний и патологических состояний у детей, проведение дообследования</t>
  </si>
  <si>
    <t>1.1.3.3. Обеспечение охвата взятия на диспансерное наблюдение детей от 0-17 лет с впервые в жизни установленным диагнозом болезни глаз, костно-мышечной системы, органов кровообращения, болезней пищеварения и эндокринной системы</t>
  </si>
  <si>
    <t>2.2.2.1. Повышение конкурентоспособности пищевых продуктов, произведённых на территории района, и расширение рынков их сбыта.</t>
  </si>
  <si>
    <t>2.2.1.2. Содействие внедрению инновационных технологий производства, хранения, переработки сельхозпродукции, техническому перевооружению, созданию собственных, не зависящих от импортных, новых производств, посевного и племенного фондов.</t>
  </si>
  <si>
    <t>2.2.1.3. Стимулирование сельхозтоваропроизводителей (оказание государственной поддержки), которые демонстрируют высокую эффективность.</t>
  </si>
  <si>
    <t>План мероприятий по реализации стратегии социально-экономического развития Чулымского районо Новосибирской области на период до 2030 года</t>
  </si>
  <si>
    <t>Цель 1.1. Снижении темпов сокращения численности населения Чулымского района за счет снижения миграционной и естественной убыли населения</t>
  </si>
  <si>
    <t>Заместитель главы администрации Чулымского района по социальным вопросам/ отдел опеки и попечительства админстрации Чулымского района</t>
  </si>
  <si>
    <t>Заместитель главы администрации Чулымского района по социальным вопросам / ГКУ НСО "ЦЗН Чулымского района"</t>
  </si>
  <si>
    <t>1.1.2.3. Информационное обеспечение государственной поддержки семей, информирование граждан об их правах и обязанностях в сфере социального обслуживания, трудоустройства, отдыха и пр.</t>
  </si>
  <si>
    <t>1.1.2.4. Информирование граждан по вопросам предоставления мер социальной поддержки.</t>
  </si>
  <si>
    <t>1.1.3.1. Обеспечение мониторинга за состоянием женщин во время беременности,особенно женщин в группе высокого перинатального риска, соблюдение правил маршрутизации с целью снижения перинатальных потерь</t>
  </si>
  <si>
    <t xml:space="preserve">Заместитель главы администрации Чулымского района по социалтным вопросам/ ГБУЗ НСО "Чулымская ЦРБ" </t>
  </si>
  <si>
    <t>Задача 4. Укрепить институт семьи, повысить престиж материнства и отцовства, обеспечить максимальное развитие и сохранение семейных ценностей</t>
  </si>
  <si>
    <t xml:space="preserve">1.1.4.1. Повышение статуса семьи. 
</t>
  </si>
  <si>
    <t>1.1.4.2. Проведение социально значимых мероприятий, направленных на формирование ценностей семейной жизни, конструктивного отношения к созданию семьи и ответственному родительству.</t>
  </si>
  <si>
    <t>1.1.4.3. Организация круглогодичного оздоровления и летнего отдыха детей.</t>
  </si>
  <si>
    <t xml:space="preserve">1.1.4.4. Проведение мероприятий, направленных на повышение статуса замещающих семей, пропаганду семейных форм жизнеустройства детей-сирот. </t>
  </si>
  <si>
    <t xml:space="preserve">1.1.4.5. Содействие в реализации воспитательного и культурно-образовательного потенциала семьи.  </t>
  </si>
  <si>
    <t>1.1.4.6. Усиление приоритетности модели семьи с двумя родителями, состоящими в первом браке, расширение их репродуктивной ориентации на двух-, трехдетную семью.</t>
  </si>
  <si>
    <t>1.1.4.7. Формирование семейной ориентированной личности через систему подготовки детей, подростков и молодежи к семейной жизни, повышение воспитательного потенциала семьи как основного субъекта социализации.</t>
  </si>
  <si>
    <t>1.1.4.8. Повышение качества консультирования и оказания других услуг в области планирования семьи; развитие и создание программ по формированию осознанного материнства посредством образовательно-оздоровительных технологий.</t>
  </si>
  <si>
    <t>1.1..9. Оказание консультативной и психологической помощи семьям в налаживании благоприятного психологического климата во внутрисемейных отношениях, повышении статуса мужчины в роли отца, стимулировании участия и повышении ответственности отцов в воспитании детей.</t>
  </si>
  <si>
    <t>1.1.4.10. Профилактика семейного неблагополучия, социальная реабилитация семей и детей, находящихся в трудной жизненной ситуации, подготовка и комплексное сопровождение семей, принимающих на воспитание детей, оставшихся без попечения родителей.</t>
  </si>
  <si>
    <t>1.1.4.11. Развитие института приемных семей, обеспечивающих достойное проживание детей-сирот и детей, оставшихся без попечения родителей, а также формирующих у них семейный образ жизни.</t>
  </si>
  <si>
    <t>1.1.4.12. Обеспечение деятельности специализированных учреждений, направленных на профилактику безнадзорности несовершеннолетних, реабилитацию детей, оказавшихся в социально опасном положении, развитие семейных форм устройства детей-сирот, усиление работы специалистов по восстановлению в семье условий, приемлемых для проживания и воспитания детей.</t>
  </si>
  <si>
    <t>1.1.4.13. Использование средств массовой информации, социальной рекламы для пропаганды семейного образа жизни, сплоченности семьи, эмоционально-позитивных отношений в семье, престижа семьи с несколькими детьми.</t>
  </si>
  <si>
    <t>Задача 5. Создать экономические условия, повышающие миграционную привлекательность Чулымского района</t>
  </si>
  <si>
    <t>1.1.5.1. Содействие добровольному переселению в Чулымский район соотечественников, проживающих за рубежом.</t>
  </si>
  <si>
    <t>1.1.5.2. Обеспечение противодействия незаконной миграции как дестабилизирующему фактору миграционной привлекательности района.</t>
  </si>
  <si>
    <t>Первый зам. главы администрации Чулымского района/ГКУ НСО "ЦЗН Чулымского района"/ ОМВД России по Чулымскому району</t>
  </si>
  <si>
    <t>Первый зам. главы администрации Чулымского района/ОМВД России по Чулымскому району</t>
  </si>
  <si>
    <t>Заместитель главы администрации Чулымского района по социальным вопросам/Управление образования администрации Чулымского района/Отдел моложежной политики и спорта администрации Чулымского района/ комиссия по делам несовершеннолетних администрации Чулымского района</t>
  </si>
  <si>
    <t>1.2.2.4.1.Использование передвижного медицинского комплекса для оказания первичной медико-санитарной помощи в населенных пунктах Чулымского района численностью до 100 человек (проведение диспансеризации, профосмотров, диспансенрных осмотров, вакцинаций)</t>
  </si>
  <si>
    <t>Заместитель главы администрации Чулымског района по социальным вопросам/ГБУЗ НСО "Чулымская ЦРБ"</t>
  </si>
  <si>
    <t>Охват работающего населения профилактическими осмотрами</t>
  </si>
  <si>
    <t>Охват детей диспансерным наблюдением</t>
  </si>
  <si>
    <t>1.2.3.6. Строительство и ввод в эксплуатацию новых объектов здравоохранения (модульных ФАП в сельских поселениях), переоснащение медицинских организаций современным оборудованием.</t>
  </si>
  <si>
    <t>Заместитель главы администрации Чулымского района по социальным вопросам/ отдел земельных отношений и имущества администрации Чулымского района</t>
  </si>
  <si>
    <t>Заместитель главы администрации Чулымского районапо социальным вопросам/ГБУЗ НСО "Чулымская ЦРБ"/Управление строительства, жилищно-коммунального и дорожного хозяйства, развития транспорной инфраструктуры администрации Чулымского района</t>
  </si>
  <si>
    <t>Задача 4. Повысить уровень профессиональной подготовки медицинских работников, престижа профессии медицинского работника</t>
  </si>
  <si>
    <t xml:space="preserve">1.2.4.1.  Обеспечение медицинских организаций системы здравоохранения квалифицированными кадрами, включая внедрение системы непрерывного образования медицинских работников, в том числе с использованием дистанционных образовательных технологий.
</t>
  </si>
  <si>
    <t>1.2.4.2.  Непрерывное повышение уровня квалификации медицинских работников.</t>
  </si>
  <si>
    <t>Заместитель главы администрации Чулымского района по социальным вопросам/ГБУЗ НСО "Чулымская ЦРБ"</t>
  </si>
  <si>
    <t>Первый зам. главы администрации Чулымского района/ГКУ НСО "ЦЗН Чулымского района"/отдел экономики управления кономического райзвития администрации Чулымского района/отдел по труду управления экономического развития администрации Чулымского района</t>
  </si>
  <si>
    <t>Чел. на 1 тыс. чел. населения</t>
  </si>
  <si>
    <t>Первый зам. главы администрации Чулымского района/отдел экономики управления экономического развития администрации Чулымского района</t>
  </si>
  <si>
    <t>Первый зам. главы администрации Чулымского района/ГКУ НСО "ЦЗН Чулымкого района"/отдел по труду управления экономического развития администрации Чулымского района</t>
  </si>
  <si>
    <t>Первый зам. главы администрации Чуымского района/ отдел по труду управления экономического развития администрации Чулымского района</t>
  </si>
  <si>
    <t>Задача 3. Удовлетворить потребности рынка труда Чулымского района в кадрах в соответствии с текущими и перспективными потребностями экономики</t>
  </si>
  <si>
    <t xml:space="preserve">1.5.1.2. Создание и функционирование нового образовательного центра "Точка роста" на базе МКОУ СОШ № 1 </t>
  </si>
  <si>
    <t xml:space="preserve">
1.5.1.8. Совершенствование кадрового потенциала отрасли образования.</t>
  </si>
  <si>
    <t>1.5.1.9. Создание равных возможностей развития для детей с ограниченными возможностями здоровья, инвалидностью.</t>
  </si>
  <si>
    <t>1.5.1.10. Развитие системы воспитания, ориентированной на социализацию личности детей и молодежи, развития потенциала молодежи и его использования в интересах развития района.</t>
  </si>
  <si>
    <t>Зам. главы администраци Чулымского района по социальным вопросам/  Управление образование администрации Чулымского района</t>
  </si>
  <si>
    <t>Зам. главы администраци Чулымского района по социальным вопросам/ Управление образование администрации Чулымского района</t>
  </si>
  <si>
    <t>1.5.3.8. Внедрение на уровнях основного общего и среднего общего образования новых методов обучения и воспитания, образовательных технологий, обеспечивающих освоение обучающимися базовых навыков и умений, повышение их мотивации к обучению и вовлечённости в образовательный процесс.</t>
  </si>
  <si>
    <t xml:space="preserve">1.5.4.2.Непрерывное повышение квалификации педагогических работников, в том числе с применением дистанционных образовательных технологий и на базе центров технологической поддержки образования. </t>
  </si>
  <si>
    <t>Зам. главы администраци Чулымского района по оциальным вопросам/ Управление образование администрации Чулымского района</t>
  </si>
  <si>
    <t>Зам. главы администраци Чулымского района по социальным вопросам/ отдел культуры администрации Чулымского района/ отдел молодежной политики и спорта администрации Чулымского района/Отдел организации социального обслуживания администрации Чулымского района</t>
  </si>
  <si>
    <t>1.6.2.5. Развитие сети библиотек как поисково-информационных и просветительских центров.</t>
  </si>
  <si>
    <t xml:space="preserve">1.6.2.3. Совершенствование культурного и туристского потенциалов территорий, улучшение условий для культурно-познавательного, событийного туризма. </t>
  </si>
  <si>
    <t>1.6.2.2. Разработка и реализация мер поддержки инициатив и проектов по развитию комфортной городской и сельской среды как культурных пространств.</t>
  </si>
  <si>
    <t>1.6.2.4. Создание условий для реализации культурных инициатив и потребностей людей с ограничениями по здоровью и возрасту и формирование безбарьерной среды в сфере культуры и искусства.</t>
  </si>
  <si>
    <t>Зам. главы администраци Чулымского района по социальным вопросам/ Отдел культуры администрации Чулымского района</t>
  </si>
  <si>
    <t>Зам. главы администраци Чулымского района по социальным вопросам/Отдел культуры администрации Чулымского района</t>
  </si>
  <si>
    <t>Отношение средней заработной платы работников учреждений культуры к средней заработной плате по субъекту Российской Федерации</t>
  </si>
  <si>
    <t>Задача 4. Обеспечить культурное, нравственное, духовное, интеллектуальное и творческое развитие молодежи на территории района</t>
  </si>
  <si>
    <t xml:space="preserve">1.6.4.1. Участие в формирование системы общественно — государственного управления молодежной политикой как условие совершенствования управленческих процессов, межведомственной и разноуровневой координации в сфере реализации государственной молодежной политики.
</t>
  </si>
  <si>
    <t>1.6.4.2. Формирование системы мотивации молодежи к созданию и реализации инновационных программ и проектов; развитие молодежных сообществ, направленных на удовлетворение актуальных потребностей и интересов молодых людей, на развитие социокультурной среды района.</t>
  </si>
  <si>
    <t>1.6.4.3. Содействие развитию инновационных образовательных и воспитательных технологий в молодежной среде, направленных на формирование системы ценностей (гражданских, нравственных и др.), повышение общей культуры и разностороннего развития молодежи.</t>
  </si>
  <si>
    <t>1.6.4.4. Формирование условий для развития и использования потенциала молодежи в социокультурной и социально-экономической сферах, удовлетворения потребностей молодых людей в реализации активной жизненной позиции, творческом и здоровьесберегающем досуге.</t>
  </si>
  <si>
    <t>1.6.4.5. Содействие развитию инфраструктуры молодежной политики, повышению профессиональной компетентности работников органов и учреждений сферы молодежной политики и качества информационного обеспечения молодежной политики, формированию ее современного имиджа.</t>
  </si>
  <si>
    <t>Зам. главы администраци Чулымского района по социальным вопросам/Отдел молодежной политики и спорта администрации Чулымского района</t>
  </si>
  <si>
    <t>Задача 5. Повысить эффективность системы патриотического воспитания граждан, обеспечить профилактику проявлений экстремизма, национализма, преступности</t>
  </si>
  <si>
    <t xml:space="preserve">1.6.5.1. Совершенствование форм и методов работы по патриотическому воспитанию граждан, методическому сопровождению системы патриотического воспитания молодых граждан.
</t>
  </si>
  <si>
    <t>1.6.5.2. Развитие военно-патриотического воспитания  молодых граждан, укрепление престижа службы в Вооруженных Силах Российской Федерации.</t>
  </si>
  <si>
    <t>1.6.5.3. Информационное обеспечение патриотического воспитания молодых граждан Российской Федерации в районе, создание условий для освещения событий и явлений патриотической направленности для средств массовой информации.</t>
  </si>
  <si>
    <t>1.6.5.4. Организация мероприятий, направленных на анализ, изучение передового опыта, развитие новых форм, методов и технологий по патриотическому воспитанию молодых граждан, на повышение уровня методического обеспечения, обучение и повышение квалификации организаторов патриотического воспитания.</t>
  </si>
  <si>
    <t>1.6.5.5. Организация мероприятий, направленных на повышение качества работы военно-патриотических клубов и патриотических объединений, ветеранских организаций, популяризацию службы в Вооруженных Силах Российской Федерации.</t>
  </si>
  <si>
    <t>1.6.5.6. Организация и проведение мероприятий по поддержке деятельности музеев боевой и трудовой славы в образовательных и общественных организациях.</t>
  </si>
  <si>
    <t>1.6.5.7. Создание и развитие музеев боевой и трудовой славы в целях сохранения исторической памяти для будущих поколений через систему мероприятий по оказанию им методической, организационной и иных видов поддержки.</t>
  </si>
  <si>
    <t>Зам. главы администраци Чулымского района по социальным вопросам/ Отдел молодежной политики и спорта администрации Чулымского района</t>
  </si>
  <si>
    <t>Задача 6. Обеспечить развитие добровольческой и благотворительной деятельности</t>
  </si>
  <si>
    <t xml:space="preserve">1.6.6.1. Организация и проведение мероприятий, направленных на привлечение и обучение участников волонтерского движения, привлечение волонтеров к участию в массовых мероприятиях, направленных на патриотическое воспитание граждан.
</t>
  </si>
  <si>
    <t>1.6.6.2. Развитие волонтерского движения как важного элемента системы патриотического воспитания молодежи</t>
  </si>
  <si>
    <t>Зам. главы администрации Чулымского района по социальным вопросам/ Отдел молодежной политики и спорта администрации Чулымского района</t>
  </si>
  <si>
    <t>Задача 7. Повысить мотивацию населения района к регулярным занятиям физической культурой и спортом и ведению здорового образа жизни</t>
  </si>
  <si>
    <t xml:space="preserve">1.6.7.1. Проведение физкультурно-спортивных массовых мероприятий, в том числе проведение крупных соревнований и турниров по видам спорта.
</t>
  </si>
  <si>
    <t>1.6.7.2. Реализация комплекса мер по пропаганде физической культуры и спорта, включая меры по популяризации нравственных ценностей спорта и олимпизма в средствах массовой информации.</t>
  </si>
  <si>
    <t>1.6.7.3. Внедрение всероссийского физкультурно-спортивного комплекса «Готов к труду и обороне».</t>
  </si>
  <si>
    <t xml:space="preserve">Задача 8. Развить сеть современной инфраструктуры физической культуры и спорта в районе </t>
  </si>
  <si>
    <t xml:space="preserve">1.6.8.1. Создание благоприятных инфраструктурных условий для регулярных занятий физической культурой и спортом.
</t>
  </si>
  <si>
    <t xml:space="preserve">1.6.8.2. Строительство и реконструкция объектов спортивной инфраструктуры. </t>
  </si>
  <si>
    <t>1.6.8.3. Содействие в реализации инвестиционных проектов по созданию спортивной инфраструктуры за счет внебюджетных источников финансирования.</t>
  </si>
  <si>
    <t>Зам. главы администрации Чулымского района по социальным вопросам / Зам. главы администраци Чулымского района по вопросам строительства и ЖКХ/ Управление строительства, жилищно-коммунального и дорожного хозяйства, транспортной инфраструктуры администрации Чулымского района</t>
  </si>
  <si>
    <t>Зам. главы администрации Чулымского района по социальным вопросам/отдел организации социального обслуживания администрации Чулымского района/ МБУ «КЦСОН Чулымского района НСО"</t>
  </si>
  <si>
    <t>Зам. главы администрации Чулымского района по социальным вопросам/отдел организации социального обслуживания администрации Чулымского района/МБУ «КЦСОН Чулымского района НСО/ГКУ НСО ЦЗН Чулымского района НСО"</t>
  </si>
  <si>
    <t>Зам. главы администрации Чулымского района по социальным вопросам/ управление организационно-контрольной и кадровой работы, связи с общетвенностью администрации Чулымского района/отдел экономики управления экономического развития администрации Чулымского района</t>
  </si>
  <si>
    <t>кол-во человек</t>
  </si>
  <si>
    <t>Численность населения получивших жилые помещения, в общем числе  семей, состоявших на учете в качестве нуждающихся в жилых помещениях</t>
  </si>
  <si>
    <t>Зам. главы администрации Чулымского района по вопросам строительства и ЖКХ /управление строительства, жилищно-коммунального и дорожного хозяйства, развития транспортной инфраструктуры  администрации Чулымского района</t>
  </si>
  <si>
    <t>1.8.3.4. Осуществление газификации сельских территорий.</t>
  </si>
  <si>
    <t>Приоритет 2. Развитие экономики Чулымского района с высоким уровнем предпринимательской активности и конкуренции</t>
  </si>
  <si>
    <t>Цель 2. Обеспечение экономического развития на базе конкурентных преимуществ Чулымского района</t>
  </si>
  <si>
    <t>2.1.1.4. Содействие развитию инфраструктуры, обеспечивающей предприятия промышленного комплекса необходимыми для их деятельности продукцией, работами, услугами.</t>
  </si>
  <si>
    <t>2.1.1.3. Обеспечение благоприятного инвестиционного климата в Чулымском районе.</t>
  </si>
  <si>
    <t>Первый зам. главы администрации Чулымского района/отдел экономики управления экономического развития администрации Чулымского района/отдел земельных отношений и имущества управления экономического развития администрации Чулымского района</t>
  </si>
  <si>
    <t xml:space="preserve">2.1.2.1. Создание условий для привлечения инвестиций в приоритетные направления экономической деятельности Чулымского района.
</t>
  </si>
  <si>
    <t>2.1.2.2. Повышение уровня информированности об инвестиционном потенциале Чулымского района.</t>
  </si>
  <si>
    <t>Первый зам. главы администрации Чулымского района/начальник управление экономического развития администрации Чулымского района/отдел экономики управления экономического развития администрации Чулымского района/отдел земельных отношений и имущества управления экономичского развития администраии Чулымского района</t>
  </si>
  <si>
    <t>Задача 3. Содействие развитию малого и среднего предпринимательства</t>
  </si>
  <si>
    <t>2.1.3.2. Содействие субъектам малого и среднего предпринимательства в участии в областных конкурсах по предоставлению субъектам малого и среднего предпринимательства субсидий.</t>
  </si>
  <si>
    <t>2.1.3.4. Оказание консультационной, информационной и методической помощи субъектам малого и среднего предпринимательства в организации ведения бизнеса.</t>
  </si>
  <si>
    <t xml:space="preserve">2.1.3.5. Содействие субъектам малого и среднего предпринимательства в участии в выставках, ярмарках с целью продвижения их продукции. </t>
  </si>
  <si>
    <t>2.1.3.6. Содействие снижению расходов субъектов малого и среднего предпринимательства, связанных с прохождением административных процедур.</t>
  </si>
  <si>
    <t>2.1.3.7. Стимулирование спроса на продукцию малых и средних предприятий, содействие расширению рынков сбыта продукции малых и средних предприятий.</t>
  </si>
  <si>
    <t>2.1..8. Создание условий для повышения производительности труда на малых и средних предприятиях.</t>
  </si>
  <si>
    <t>2.1.3.9. Создание условий для повышения доступности финансовых ресурсов для малого и среднего предпринимательства.</t>
  </si>
  <si>
    <t>2.1..10. Содействие укреплению кадрового потенциала субъектов малого и среднего предпринимательства, стимулирование предпринимательской активности.</t>
  </si>
  <si>
    <t xml:space="preserve">2.1.3.1. Оказание финансовой поддержки субъектам малого и среднего предпринимательства.
</t>
  </si>
  <si>
    <t xml:space="preserve">2.1.3.3.Проведение оценки регулирующего воздействия проектов муниципальных нормативных правовых актов и экспертизы принятых муниципальных нормативных правовых актов с целью выявления положений, вводящих избыточные обязанности, запреты и ограничения для субъектов предпринимательской и инвестиционной деятельности или способствующих их введению, а также положений, способствующих возникновению необоснованных расходов субъектов предпринимательской и инвестиционной деятельности и бюджета. </t>
  </si>
  <si>
    <t>Цель 2.2. Формирование продовольственной безопасности Чулымского района, повышение уровня самообеспечения основными видами сельскохозяйственной продукции</t>
  </si>
  <si>
    <t>202-2024</t>
  </si>
  <si>
    <t>Первый зам. главы админстрации Чулымского района/ управление сельского хозяйства администрации Чулымского района</t>
  </si>
  <si>
    <t>Задача 2. Обеспечить население района безопасным и конкурентным по цене продовольствием</t>
  </si>
  <si>
    <t xml:space="preserve">2.2.2.3.Развитие местной переработки сельхозпродуктов субъектами малого бизнеса. </t>
  </si>
  <si>
    <t>Первый зам. главы админстрации Чулымского района/отдел экономики управления экономического развития админситрации Чулымского района</t>
  </si>
  <si>
    <t xml:space="preserve">2.2.2.2. Формирование имиджа продовольствия, произведённого на территории Чулымского района, как экологически чистого, натурального и качественного, формирование ключевого бренда для уникальных готовых продуктов, полуфабрикатов. </t>
  </si>
  <si>
    <t>Первый зам. главы админситрации Чулымского района/начальник управления экономического развития администрации Чулымского района</t>
  </si>
  <si>
    <t xml:space="preserve">2.2.2.4. Развитие тепличного бизнеса для выращивания овощей закрытого грунта и производства малотранспортабельной продукции. </t>
  </si>
  <si>
    <t>Задача 1. Содействовать развитию сферы торговли и услуг, повышения качества торгового обслуживания</t>
  </si>
  <si>
    <t>СЦ-2.3</t>
  </si>
  <si>
    <t>З-2.3.1</t>
  </si>
  <si>
    <t>Цель 2.3. Реализация логистических возможностей Чулымского района</t>
  </si>
  <si>
    <t xml:space="preserve">2.3.1. Создание условий для формирования комфортной среды для граждан и субъектов предпринимательской деятельности через развитие многоформатной инфраструктуры торговли и стимулирование роста форм предпринимательской активности.
</t>
  </si>
  <si>
    <t>2.3.2. Содействие развитию конкуренции и создание условий для развития многоформатной торговли, основанной на принципах достижения установленных нормативов минимальной обеспеченности населения площадью торговых объектов.</t>
  </si>
  <si>
    <t xml:space="preserve">2.3.3. Развитие малых торговых форматов, ярмарочной торговли, современных форм рыночной торговли. </t>
  </si>
  <si>
    <t>2.3.4. Содействие в создании социально ориентированной системы торгового и бытового обслуживания населения, обеспечивающей доступность товаров и услуг для всех групп населения.</t>
  </si>
  <si>
    <t>2.3.5. Совершенствование механизмов взаимодействия торговли с товаропроизводителями в целях насыщения потребительского рынка продукцией местного производства.</t>
  </si>
  <si>
    <t>Перевезено грузов автомобильным транспортом</t>
  </si>
  <si>
    <t>тыс.тонн</t>
  </si>
  <si>
    <t>Задача 2. Обеспечить удовлетворение спроса населения в потребительских товарах и услугах высокого качества по доступным ценам в пределах территориальной доступности</t>
  </si>
  <si>
    <t>З-2.3.2</t>
  </si>
  <si>
    <t>2.3.2.2. Формирование пространственной и многоформатной сети предприятий торговли, общественного питания и бытового обслуживания населения, обеспечивающей территориальную доступность товаров и услуг, в том числе на сельских территориях, на уровне не ниже установленных нормативов минимальной обеспеченности населения площадью торговых объектов.</t>
  </si>
  <si>
    <t>2.3.2.3. Развитие информационной и коммуникационной инфраструктуры района.</t>
  </si>
  <si>
    <t>2.3.2.4. Оказание содействия в ликвидации цифрового неравенства, обеспечение равного доступа граждан к современным информационно-телекоммуникационным услугам.</t>
  </si>
  <si>
    <t xml:space="preserve">2.2.2.1. Стимулирование развития торговли в малых и отдаленных населенных пунктах Чулымского района путем предоставления различных форм государственной поддержки. 
</t>
  </si>
  <si>
    <t>Доля населения, проживающего в населенных пунктах, обеспеченных широкополосным доступом к сети Интернет по волоконно-оптическим линиям связи, от общего числа проживающих в районе</t>
  </si>
  <si>
    <t>Задача 3. Содействовать развитию туризма на территории района</t>
  </si>
  <si>
    <t>З-2.3.3</t>
  </si>
  <si>
    <t>2.3.3.1. Развитие туристской инфраструктуры района.</t>
  </si>
  <si>
    <t>2.3.3.2. Развитие событийного, культурно-познавательного, спортивного, лечебно-оздоровительного, экологического, промышленного туризма на территории района.</t>
  </si>
  <si>
    <t xml:space="preserve">2.3.3.3. Обеспечение транспортной доступности к местным рекреационным территориям.  </t>
  </si>
  <si>
    <t xml:space="preserve">2.3.3.4. Формирование и освоение инвестиционных площадок под строительство туристско-рекреационных объектов, объектов туристской инфраструктуры.  </t>
  </si>
  <si>
    <t xml:space="preserve">2.3.3.5. Продвижение районного туристского продукта на региональном туристском рынке. </t>
  </si>
  <si>
    <t xml:space="preserve">2.3.3.6. Улучшение качества, увеличение объёма и ассортимента услуг придорожного сервиса. </t>
  </si>
  <si>
    <t>Цель 3. Обеспечение повышения качества жизни населения Чулымского района</t>
  </si>
  <si>
    <t>Ц-3.1</t>
  </si>
  <si>
    <t>З-3.1.1</t>
  </si>
  <si>
    <t>Цель 3.1. Обеспечение рационального природопользования как основы экологической безопасности, высоких стандартов экологического благополучия</t>
  </si>
  <si>
    <t>3.1.1.1. Повышение эффективности охраны лесов от пожаров, защиты лесов от вредителей, болезней и других неблагоприятных факторов, а также от незаконных рубок.</t>
  </si>
  <si>
    <t>3.1.1.2. Обеспечение сохранения, воспроизводства и устойчивого использования охотничьих ресурсов.</t>
  </si>
  <si>
    <t xml:space="preserve">3.1.1.3. Снижение валовых выбросов загрязняющих веществ в атмосферу от действующих источников за счет их реконструкции и модернизации. </t>
  </si>
  <si>
    <t>3.1.1.4. Предупреждение и предотвращение подтопления (затопления) поверхностными водами населенных пунктов Чулымского района.</t>
  </si>
  <si>
    <t>3.1.1.5. Постепенный перевод отдельных котельных Чулымского района на газ.</t>
  </si>
  <si>
    <t xml:space="preserve">Первый зам. главы администрации Чулымского района/зам. главы администрации Чулымского района по строительству и ЖК/Глава города Чулыма </t>
  </si>
  <si>
    <t>кг.</t>
  </si>
  <si>
    <t>З-3.1.2</t>
  </si>
  <si>
    <t xml:space="preserve">3.1.2.1. Обеспечение прав граждан на чистую воду.
</t>
  </si>
  <si>
    <t>3.1.2.2. Повышение качества питьевой воды для населения, в том числе для жителей населенных пунктов, не оборудованных современными системами централизованного водоснабжения.</t>
  </si>
  <si>
    <t>З-3.1.3</t>
  </si>
  <si>
    <t>3.1.3.1. Участие в совершенствование системы управления в сфере обращения с отходами (сбор, накопление, транспортирование, обработка, утилизация, обезвреживание и размещение отходов).</t>
  </si>
  <si>
    <t>3.1.3.2. Содействие созданию инфраструктуры по раздельному сбору отходов.</t>
  </si>
  <si>
    <t>3.1.3.3. Ликвидация несанкционированных мест размещения отходов – свалок, навалов мусора.</t>
  </si>
  <si>
    <t>З-3.1.4</t>
  </si>
  <si>
    <t xml:space="preserve">3.1.4.1. Организация и проведение эколого-просветительных межпоселенческих мероприятий, в том числе направленных на профилактику правонарушений в области охраны окружающей среды и природопользования.
</t>
  </si>
  <si>
    <t>3.1.4.2. Участие жителей и организаций Чулымского района в экологических мероприятиях различного уровня.</t>
  </si>
  <si>
    <t>3.1.4.3. Публикация в СМИ эколого-просветительской информации.</t>
  </si>
  <si>
    <t>Первый зам. главы администрации Чулымского района/гланый специалист по охране окружающей среды и экологии администрации Чулымского района</t>
  </si>
  <si>
    <t>Ц-3.2</t>
  </si>
  <si>
    <t>Цель 3.2. Создание условий для современной жизни людей в районе посредством социального, инфраструктурного развития территории</t>
  </si>
  <si>
    <t>З-3.2.1</t>
  </si>
  <si>
    <t>Задача 1. Обеспечить качество жизни, соответствующее ожиданиям и потребностям жителей с учетом их особенностей и специфики</t>
  </si>
  <si>
    <t xml:space="preserve">3.2.1.1. Обеспечение актуализации документов территориального планирования и градостроительного зонирования.
</t>
  </si>
  <si>
    <t>3.2.1.2. Внедрение стандарта новой благоустроенной среды в населенных пунктах района с численностью населения более 1 тыс. человек.</t>
  </si>
  <si>
    <t xml:space="preserve">3.2.1.3. Повышение уровня доступности комфортного жилья. </t>
  </si>
  <si>
    <t>Ц-3.3</t>
  </si>
  <si>
    <t>Цель 3.3. Повышение эффективности органов местного самоуправления и активности участия населения в осуществлении местного самоуправления</t>
  </si>
  <si>
    <t>З-3.3.1</t>
  </si>
  <si>
    <t xml:space="preserve">3.3.1.1. Проведение совещаний с представителями органов местного самоуправления района и территориальных органов федеральных органов исполнительной власти с целью рассмотрения и урегулирования проблемных межведомственных вопросов взаимодействия и выработки согласованной позиции по основным направлениям развития территории Чулымского района.
</t>
  </si>
  <si>
    <t xml:space="preserve">3.3.1.2. Обеспечение функционирования института старост сельских населенных пунктов района. </t>
  </si>
  <si>
    <t>3.3.1.3. Ежегодное предоставление обобщающей информации о развитии системы местного самоуправления в муниципальных образованиях Чулымского района,в рамках мониторинга, проводимого Минюстом РФ</t>
  </si>
  <si>
    <t xml:space="preserve"> Первый зам. главы администрации Чулымского района/управление организационно-контрольнойи кадровой работы, связи с общественностью/ Главы  поселений</t>
  </si>
  <si>
    <t>Управление организационно-контрольной и кадровой работы, связи с общественностью администрации Чулымского района</t>
  </si>
  <si>
    <t>З-3.3.2</t>
  </si>
  <si>
    <r>
      <rPr>
        <sz val="11"/>
        <rFont val="Times New Roman"/>
        <family val="1"/>
        <charset val="204"/>
      </rPr>
      <t>3.3.2.1. Обеспечение финансовой и имущественной поддержки деятельности социально ориентированных некоммерческих организаций и инициативных групп граждан.</t>
    </r>
    <r>
      <rPr>
        <sz val="11"/>
        <color rgb="FFFF0000"/>
        <rFont val="Times New Roman"/>
        <family val="1"/>
        <charset val="204"/>
      </rPr>
      <t xml:space="preserve">
</t>
    </r>
  </si>
  <si>
    <t>3.3.2.2.Материальная поддержка развития общественных инициатив и мероприятий проводимых ТОС</t>
  </si>
  <si>
    <t>3.3.2.3.Осуществление взаимодействия органов местного самоуправления с органами ТОС и общественными объединениями по вопросам развития ТОС</t>
  </si>
  <si>
    <t>3.3.2.4. Выявление организаторов общественных инициатив, координация и обеспечение их деятельности по увеличению количества действующих ТОС на территории Чулымского района</t>
  </si>
  <si>
    <t>Первый зам. главы администрации Чулымского района/управление организацонно-контрольной работы, связи с общественностью админстрации Чулымского района/отдел эконмики управления экономческого развития администрации Чулымского района/отдел земельных оношений и имущества управления экономического равития администрации Чулымского района</t>
  </si>
  <si>
    <t>Первый зам. главы администрации Чулымскоо района/отдел по труду управления экономического развития администрации Чулымского района</t>
  </si>
  <si>
    <t>Первый зам. главы администрации Чулымского района/отдел по труду управления экономического развития администрации Чулымского района</t>
  </si>
  <si>
    <t>ГП НСО «Развитие физической культуры и спорта в Новосибирской области»</t>
  </si>
  <si>
    <t xml:space="preserve">Зам. главы администраци Чулымсокго района по социальным вопросам/ Зам. главы администрации Чулымского района по вопросам строительства и ЖКХ/отдел культуры администрации Чулымского района/Главы сельских поселений </t>
  </si>
  <si>
    <t xml:space="preserve">1.8.1.1. Стимулирование строительства жилья
</t>
  </si>
  <si>
    <t>1.8.1.3. Первоочередное бесплатное предоставление земельных участков многодетным семьям</t>
  </si>
  <si>
    <t>Первый зам. главы администрации Чулымского района/Зам главы администрации по вопросам строительства и ЖКХ/ Управление строительства, жилищно-коммунального и дорожного хозяйства, развития транспортной инфраструктуры администрации Чулымского района/отдел имущества и земельных отношений управления экономического развития администрации Чулымского района/Глава города Чулыма</t>
  </si>
  <si>
    <t>Первый зам. главы администрации Чулымского района/ зам. главы администрации Чулымского района по социальным вопросам/управление строительства, жилищно-коммунального и дорожного хозяйства, развития транспортной инфратруктуры администрации Чулымского района/ отдел имущества и земельных отношений управления экономического развития администрации Чулымского района/ отдел  опеки и попечительства администрации Чулымского района/отдел молодежной политики и спорта админситрации Чулымского района</t>
  </si>
  <si>
    <t>Первый зам. главы администрации Чулымского района/ отдел экономики управления экономического развития администрации Чулымског района/отдел по труду управления экономического развития администрации Чулымского района</t>
  </si>
  <si>
    <t>Первый зам. Главы администрации Чулымского района/Управление сельского хозяйства администрации Чулымского района</t>
  </si>
  <si>
    <t>Первый зам. главы администрации Чулымского района /зам. главы администрации Чулымского района по строиетльству и ЖКХ /главный специалист  по охране окружающей среды и экологии администрации Чулымского района</t>
  </si>
  <si>
    <t xml:space="preserve"> Глава Чулымского района/ все заместители Главы администрации Чулымского района</t>
  </si>
  <si>
    <t xml:space="preserve">3.3.1.4. Участие Чулымского района Новосибирской области в деятельности Ассоциации «Совет муниципальных образований Новосибирской области»  </t>
  </si>
  <si>
    <t xml:space="preserve"> Управление организационно-контрольной и кадровой работы, связи с общественностью администрации Чулымского района/ Главы поселений</t>
  </si>
  <si>
    <t>(**) - указываются муниципальные проекты, региональные проекты, федеральные национальные проекты, реализуемые и (или) планируемые к реализации на территории Чулымского района Новосибирской области</t>
  </si>
  <si>
    <t>УТВЕРЖДЕН</t>
  </si>
  <si>
    <t xml:space="preserve"> постановлением админстрации Чулымского района</t>
  </si>
  <si>
    <t>РП «Финансовая поддержка семей при рождении детей» НП «Демография»</t>
  </si>
  <si>
    <t>государственная программа Новосибирской области, направленная на развитие системы социальной поддержки населения и улучшение социального положения семей с детьми в Новосибирской области</t>
  </si>
  <si>
    <t>Муниципальные (МП), региональные проекты (РП), национальные проекты (НП)**</t>
  </si>
  <si>
    <t>РП «Поддержка семей, имеющих детей» НП «Образование»</t>
  </si>
  <si>
    <t>государственная программа Новосибирской области, направленная на развитие образования, создание условий для социализации детей и учащейся молодежи в Новосибирской области</t>
  </si>
  <si>
    <t>РП  «Содействие занятости женщин – создание условий дошкольного образования для детей в возрасте до трех лет» НП "Демография"</t>
  </si>
  <si>
    <t>государственная программа Новосибирской области, направленная на содействие занятости населения Новосибирской области</t>
  </si>
  <si>
    <t>внепрограммное мероприятие, реализация мероприятия планируется за счет средств МБ</t>
  </si>
  <si>
    <t>государственная программа Новосибирской области, направленная на развитие здравоохранения Новосибирской области</t>
  </si>
  <si>
    <t>РП «Программа развития детского здравоохранения Новосибирской области, включая создание современной инфраструктуры оказания медицинской помощи детям» НП «Здравоохранение»</t>
  </si>
  <si>
    <t>муниципальная программа, направленная на социальную поддержку населения Чулымского района</t>
  </si>
  <si>
    <t>государственная программа Новосибирской области, направленная на развитие системы социальной поддержки населения и улучшение социального положения семей с детьми в Новосибирской области, муниципальная программа, направленная на организацию  летнего отдыха, оздоровления и занятости 
детей и подростков Чулымского района</t>
  </si>
  <si>
    <t>государственная программа Новосибирской области, направленная на развитие системы социальной поддержки населения и улучшение социального положения семей с детьми в Новосибирской области, муниципальная программа, направленная на социальную поддержку населения Чулымского района</t>
  </si>
  <si>
    <t>Заместитель главы администрации Чулымкого района  по социальным вопросам/отдел организации социалного обслуживания администрации Чулымского района/ МБУ «КЦСОН Чулымского района НСО»</t>
  </si>
  <si>
    <t>Заместитель главы администрации Чулымского района по социальным вопросам/отдел организации социального обслуживания администрации Чулымского района/МБУ «КЦСОН Чулымского района НСО»</t>
  </si>
  <si>
    <t xml:space="preserve"> государственная программа Новосибирской области, направленная на оказание содействия добровольному переселению в Новосибирскую область соотечественников, проживающих за рубежом</t>
  </si>
  <si>
    <t>РП «Формирование системы мотивации граждан к здоровому образу жизни, включая здоровое питание и отказ от вредных привычек» НП «Демография»</t>
  </si>
  <si>
    <t xml:space="preserve">государственная программа Новосибирской области, направленная на развитие здравоохранения Новосибирской области; муниципальная программа, направленная на развитие физической культуры и спорта
в Чулымском районе
</t>
  </si>
  <si>
    <t>муниципальная программа, направленная на развитие физической культуры и спорта
в Чулымском районе</t>
  </si>
  <si>
    <t>муниципальная программа, направленная на развитие молодежи в Чулымском районе</t>
  </si>
  <si>
    <t>муниципальная программа, направленная на развитие молодежи в Чулымском районе; муниципальная программа, направленная на профилактику наркомании в Чулымском районе</t>
  </si>
  <si>
    <t xml:space="preserve">муниципальная программа, направленная на профилактику наркомании в Чулымском районе; муниципальная программа, направленная на профилактику безнадзорности  и правонарушений несовершеннолетних </t>
  </si>
  <si>
    <t>государственная программа Новосибирской области, направленная на развитие здравоохранения Новосибирской области; муниципальная программа, направленная на развитие молодежи в Чулымском районе</t>
  </si>
  <si>
    <t>муниципальная программа, направленная на развитие физической культуры и спорта в Чулымском районе</t>
  </si>
  <si>
    <t>муниципальная программа, направленная на развитие физической культуры и спорта в Чулымском районе; муниципальная программа, направленная на развитие молодежи в Чулымском районе</t>
  </si>
  <si>
    <t>РП «Борьба с сердечно-сосудистыми заболеваниями» НП «Здравоохранение»</t>
  </si>
  <si>
    <t>РП «Борьба с онкологическими заболеваниями» НП «Здравоохранение»</t>
  </si>
  <si>
    <t>1.2.2.3.1. Изменение порядка работы кабинета онколога поликлиники ЦРБ по направлению раннего выявления онкологических заболеваний, внедрению в его работу принципов "бережливого производства" в рамках приоритетного проекта "Создание новой модели медицинской организации, осуществляющей первичную медико-санитарную помощь в 2019-2024 гг "</t>
  </si>
  <si>
    <t>РП «Развитие системы оказания первичной медико-санитарной помощи» НП «Здравоохранение»</t>
  </si>
  <si>
    <t>РП «Борьба с сердечно-сосудистыми заболеваниями», РП «Борьба с онкологическими заболеваниями» НП «Здравоохранение»</t>
  </si>
  <si>
    <t>РП «Создание единого цифрового контура в здравоохранении на основе единой государственной информационной системы здравоохранения Новосибирской области (цифровой контур здравоохранения Новосибирской области)» НП «Здравоохранение»</t>
  </si>
  <si>
    <t>государственная программа Новосибирской области, направленная на развитие инфраструктуры информационного общества Новосибирской области</t>
  </si>
  <si>
    <t>государственная программа Новосибирской области, направленная на развитие здравоохранения Новосибирской области; государственная программа Новосибирской области, направленная на стимулирование развития жилищного строительства в Новосибирской области</t>
  </si>
  <si>
    <t>РП «Обеспечение медицинских организаций системы здравоохранения Новосибирской области квалифицированными кадрами» НП «Здравоохранение»</t>
  </si>
  <si>
    <t xml:space="preserve">1.3.1.1. Содействие трудоустройству различных категорий граждан, включая граждан, находящихся под риском увольнения, в том числе граждан с инвалидностью, в рамках повышения качества и доступности государственных услуг в сфере содействия занятости населения.
</t>
  </si>
  <si>
    <t>РП «Поддержка занятости и повышение эффективности рынка труда для обеспечения роста производитель-ности труда» НП «Производитель-ность труда и поддержка занятости»</t>
  </si>
  <si>
    <t>1.3.1.6.  Проведение информационной работы с работодателями и работниками организаций о положении на рынке труда Новосибирской области, а также по вопросам охраны труда.</t>
  </si>
  <si>
    <t>государственная программа Новосибирской области, направленная на содействие занятости населения Новосибирской области; муниципальная программа, направленная на улучшению условий и охраны труда в Чулымском районе Новосибирской области</t>
  </si>
  <si>
    <t>государственная программа Новосибирской области, направленная на развитие субъектов малого и среднего предпринимательства в Новосибирской области; муниципальная программа, направленная на развитие субъектов малого и среднего предпринимательства в Чулымском районе Новосибирской области</t>
  </si>
  <si>
    <t xml:space="preserve">1.3.2.1. Содействие трудоустройству безработных граждан, получающих пособие по безработице, в том числе за счет организации временных и общественных работ, самостоятельной занятости, прохождения профессионального обучения.
</t>
  </si>
  <si>
    <t xml:space="preserve">
1.3.2.2. Создание необходимых условий для эффективного взаимодействия представителей работодателей и работников на основе принципов социального партнерства.</t>
  </si>
  <si>
    <t xml:space="preserve">1.3.1.5. Снижение уровня нелегальной трудовой занятости и организация мероприятий по своевременной выплате работодателями заработной платы в организациях, расположенных на территории Чулымского района. </t>
  </si>
  <si>
    <t>Первый зам. главы администрации Чулымскоо района/ГКУ НСО "ЦЗН Чулымского района"/отдел по труду управления экономического развития администрации Чулымского района</t>
  </si>
  <si>
    <t>1.3.3.4. Комплекс мер по обеспечению недопущения снижения установленных указами Президента Российской Федерации от 7 мая 2012 года № 597 , от 1 июня 2012 года № 761 , от 28 декабря 2012 года № 1688  показателей оплаты труда отдельных категорий работников бюджетной сферы и повышения заработной платы категориям работников государственных (муниципальных) учреждений, не перечисленных в указах Президента Российской Федерации.</t>
  </si>
  <si>
    <t>государственные программы, направленные на развитие здравоохранения, образования, культуры, финической культуры и спорта</t>
  </si>
  <si>
    <t>Зам. главы администрации Чулымского района по социальным вопросам/отдел по труду управления экономического развития администрации Чулымского района</t>
  </si>
  <si>
    <t>РП «Старшее поколение» НП «Демография»</t>
  </si>
  <si>
    <t>1.4.2.2. Осуществление контроля за соблюдением законодательства об охране труда.</t>
  </si>
  <si>
    <t xml:space="preserve">1.4.2.1. Обеспечение предупредительных мер по сокращению производственного травматизма, профессиональных заболеваний.
</t>
  </si>
  <si>
    <t>государственная программа Новосибирской области, направленная на оказание содействия добровольному переселению в Новосибирскую область соотечественников, проживающих за рубежом</t>
  </si>
  <si>
    <t>1.3.1.3. Повышение эффективности работы Центра занятости населения.</t>
  </si>
  <si>
    <t>1.4.3.3.  Подготовка специалистов с высшим образованием по сферам деятельности на основе договоров о целевом обучении.</t>
  </si>
  <si>
    <t>1.4.3.4. Мероприятия по привлечению в Чулымский район квалифицированных профессиональных кадров; поддержка молодых специалистов в целях их социальной адаптации на первом рабочем месте.</t>
  </si>
  <si>
    <t>Первый зам. главы администрации Чулымского района/ отдел по труду управления экономического развития администрации Чулымского района</t>
  </si>
  <si>
    <t>Зам. главы администрации Чулымского района по социальным вопросам/управление образования администрации Чулымского района</t>
  </si>
  <si>
    <t>Зам. главы администрации Чулымского района по социальным вопросам/управление образования администрации Чулымского района/отдел культуры администрации Чулымского района/отдел молодежной политики и спорта администрации Чулымского района</t>
  </si>
  <si>
    <t> государственная программа Новосибирской области, направленная на развитие образования, создание условий для социализации детей и учащейся молодежи в Новосибирской области</t>
  </si>
  <si>
    <t>РП «Молодые профессионалы (повышение конкурентоспо-собности профессионального образования)» НП «Образование»</t>
  </si>
  <si>
    <t>НП "Образование"</t>
  </si>
  <si>
    <t>РП «Цифровая образовательная среда» НП «Образование»</t>
  </si>
  <si>
    <t>1.5.1.3.Реализация общеобразовательных программ  с использованием дистанционной формы</t>
  </si>
  <si>
    <t>1.5.1.7. Комплекс мероприятий, направленных на выявление, поддержку и развитие одаренных детей и талантливой молодежи.</t>
  </si>
  <si>
    <t>государственная программа Новосибирской области, направленная на развитие образования, создание условий для социализации детей и учащейся молодежи в Новосибирской области; муниципальная программа, направленная на  развитие одаренных детей в Чулымском районе Новосибирской области</t>
  </si>
  <si>
    <t>РП «Успех каждого ребенка» НП «Образование»</t>
  </si>
  <si>
    <t>РП «Молодые профессионалы (повышение конкурентоспо-собности профессионального образования)», РП «Социальные лифты для каждого», РП «Новые возможности для каждого» НП «Образование»</t>
  </si>
  <si>
    <t>государственная программа Новосибирской области, направленная на развитие образования, создание условий для социализации детей и учащейся молодежи в Новосибирской области; муниципальная программа, направленная на  развитие молодежи в Чулымском районе Новосибирской области</t>
  </si>
  <si>
    <t>РП «Современная школа», РП «Молодые профессионалы (повышение конкурентоспо-собности профессионального образования)», РП «Успех каждого ребенка» НП «Образование»</t>
  </si>
  <si>
    <t>РП «Современная школа», РП «Успех каждого ребенка», РП «Поддержка семей, имеющих детей» НП «Образование»</t>
  </si>
  <si>
    <t>РП «Содействие занятости женщин – создание условий дошкольного образования для детей в возрасте до трех лет» НП «Демография»</t>
  </si>
  <si>
    <t>1.5.1.4. Обновление содержания и методов дополнительного образования детей, модернизация инфраструктуры системы дополнительного образования детей.</t>
  </si>
  <si>
    <t>муниципальная программа, направленная на  развитие одаренных детей в Чулымском районе Новосибирской области</t>
  </si>
  <si>
    <t xml:space="preserve">1.6.1.1. Комплекс мероприятий, направленный на создание условий для обеспечения культурных благ, разнообразия и повышения качества услуг в сфере культуры для разных целевых аудиторий и возрастных категорий граждан, включая людей с ограниченными возможностями здоровья и инвалидов, в том числе с использованием инновационных информационных и коммуникационных технологий
</t>
  </si>
  <si>
    <t>государственная программа Новосибирской области, направленная на развитие культуры Новосибирской области; муниципальная программа, направленная на развитие культуры Чулымского района  Новосибирской области</t>
  </si>
  <si>
    <t>Региональная составляющая федерального проекта «Творческие люди», региональная составляющая федерального проекта «Цифровая культура» НП «Культура»</t>
  </si>
  <si>
    <t xml:space="preserve"> муниципальные программы, направленные на развитие культуры, молодежи, патриотическое воспитание граждан в Чулымском районе Новосибирской области</t>
  </si>
  <si>
    <t xml:space="preserve"> муниципальные программы, направленные на развитие культуры, поддержку ветеранского движения в Чулымском районе Новосибирской области</t>
  </si>
  <si>
    <t>Задача 2. Обеспечить формирование гармоничной и комфортной культурной среды, модернизация инфраструктуры  сферы культуры</t>
  </si>
  <si>
    <t>государственная программа Новосибирской области, направленная на развитие культуры Новосибирской области</t>
  </si>
  <si>
    <t>1.6.2.2. Создание культурно-образовательных и музейных комплексов, включающих в себя театральные, музыкальные, хореографические и другие творческие школы, а также выставочные пространства</t>
  </si>
  <si>
    <t xml:space="preserve"> -</t>
  </si>
  <si>
    <t xml:space="preserve">Зам. главы администраци Чулымсокго района по социальным вопросам/ Зам. главы администрации Чулымского района по вопросам строительства и ЖКХ/отдел культуры администрации Чулымского района </t>
  </si>
  <si>
    <t>ГП РФ "Комплексное развитие сельских территорий"</t>
  </si>
  <si>
    <t>Региональная составляющая федерального проекта «Культурная среда», региональная составляющая федерального проекта «Цифровая культура» НП «Культура»</t>
  </si>
  <si>
    <t>Региональная составляющая федерального проекта «Творческие люди» НП «Культура»</t>
  </si>
  <si>
    <t>Региональная составляющая федерального проекта «Культурная среда» НП «Культура»</t>
  </si>
  <si>
    <t>государственная программа Новосибирской области, направленная на развитие государственной молодежной политики Новосибирской области; муниципальная программа, направленная на развитие молодежной политики Чулымского района Новосибирской области</t>
  </si>
  <si>
    <t>государственная программа Новосибирской области, направленная на развитие институтов региональной политики и гражданского общества в Новосибирской области; муниципальная программа, направленная на патриотическое воспитание граждан в Чулымском районе Новосибирской области</t>
  </si>
  <si>
    <t xml:space="preserve">муниципальные программы, направленные на патриотическое воспитание граждан в Чулымском районе Новосибирской области , на поддержку ветеранского движения в Чулымском районе Новосибирской области </t>
  </si>
  <si>
    <t>РП «Социальная активность» НП «Образование»</t>
  </si>
  <si>
    <t>1.6.6.3. Привлечение и обучение участников волонтерского движения, развитие поискового движения, привлечение волонтеров к участию в массовых мероприятиях.</t>
  </si>
  <si>
    <t>государственная программа Новосибирской области, направленная на развитие государственной молодежной политики Новосибирской области; муниципальные программы, направленные на развитие молодежной политики Чулымского района Новосибирской области, патриотическое воспитание граждан Чулымского района Новосибирской области</t>
  </si>
  <si>
    <t xml:space="preserve">государственная программа Новосибирской области, направленная на развитие физической культуры и спорта в Новосибирской области
</t>
  </si>
  <si>
    <t>РП «Спорт – норма жизни» НП «Демография»</t>
  </si>
  <si>
    <t xml:space="preserve">государственная программа Новосибирской области, направленная на развитие физической культуры и спорта в Новосибирской области; муниципальная программа, направленная на развитие физической культуры и спорта в Чулымском районе Новосибирской области
</t>
  </si>
  <si>
    <t>государственная программа Новосибирской области, направленная на развитие физической культуры и спорта в Новосибирской области</t>
  </si>
  <si>
    <t>Зам. главы администрации Чулымского района по социальным вопросам/ отдел опеки и попечительства админстрации Чулымского района/отдел организации социального обслуживания администрации Чулымского района/МБУ «КЦСОН Чулымского района НСО»</t>
  </si>
  <si>
    <t>1.7.2.3. Предоставление компенсации платы за наем жилого помещения гражданам, относящимся к категории лиц из числа детей-сирот и детей, оставшихся без попечения родителей, у которых право на обеспечение жилым помещением возникло и не реализовано</t>
  </si>
  <si>
    <t>Зам. главы администрации Чулымского района по социальным вопросам/ отдел опеки и попечительства админстрации Чулымского района/отдел организации социального обслуживания администрации Чулымского района</t>
  </si>
  <si>
    <t>государственная программа Новосибирской области, направленная на развитие институтов региональной политики и гражданского общества в Новосибирской области; муниципальная программа, направленная на поддержку социально - ориентированных  некоммерческих  организаций Чулымского   района Новосибирской области</t>
  </si>
  <si>
    <t>государственные программы, направленные на развитие здравоохранения, образования, культуры, системы социальной поддержки населения и улучшение социального положения семей с детьми, физической культуры и спорта</t>
  </si>
  <si>
    <t xml:space="preserve">Зам. главы администрации Чулымского района по социальным вопросам/управление образования/ отдел организации социального обслуживания администрации Чулымского района/ управление организационно-контрольной и кадровой работы, связям с общественностью администрации Чулымского района/отдел культуры администрации Чулымского района/ отдел молодежной политики и спорта администрации Чулымского района </t>
  </si>
  <si>
    <t>государственные программы Новосибирской области, направленные на развитие  системы социальной поддержки населения и улучшение социального положения семей с детьми, на содействие занятости населения Новосибирской области</t>
  </si>
  <si>
    <t>Цель 1.8. Повышение уровня доступности комфортного жилья на территории Чулымского района</t>
  </si>
  <si>
    <t>Муниципальная программа, направленная на поддержку ветеранского движения в Чулымском районе Новосибирской области</t>
  </si>
  <si>
    <t>государственная программа Новосибирской области, направленная на стимулирование развития жилищного строительства в Новосибирской области</t>
  </si>
  <si>
    <t>РП «Жилье» НП «Жилье и городская среда»</t>
  </si>
  <si>
    <t xml:space="preserve">муниципальная программа, направленная на повышение эффективности управления муниципальной собственностью Чулымского района Новосибирской области, земельными ресурсами, расположенными на территории сельских поселений Чулымского района Новосибирской области </t>
  </si>
  <si>
    <t>государственная программа Новосибирской области, направленная на обеспечение жильем молодых семей в Новосибирской области</t>
  </si>
  <si>
    <t>государственная программа Новосибирской области, направленная на устойчивое развитие сельских территорий в Новосибирской области</t>
  </si>
  <si>
    <t>государственная программа Новосибирской области, направленная на развитие жилищно-коммунального хозяйства Новосибирской области</t>
  </si>
  <si>
    <t>РП «Обеспечение устойчивого сокращения непригодного для проживания жилищного фонда» НП «Жилье и городская среда»</t>
  </si>
  <si>
    <t>государственная программа Новосибирской области, направленная на повышение безопасности дорожного движения на автомобильных дорогах и обеспечение безопасности населения на транспорте в Новосибирской области</t>
  </si>
  <si>
    <t>РП «Дорожная сеть (Новосибирская область)» НП «Безопасные и качественные автомобильные дороги»</t>
  </si>
  <si>
    <t>муниципальная программа, направленная на развитие субъектов малого и среднего предпринимательства в Чулымском районе Новосибирской области</t>
  </si>
  <si>
    <t>государственная программа Новосибирской области, направленная на развитие сельского хозяйства и регулирование рынков сельскохозяйственной продукции, сырья и продовольствия в Новосибирской области</t>
  </si>
  <si>
    <t>РП «Создание системы поддержки фермеров и развитие сельской кооперации» НП «Малое и среднее предприниматель-ство и поддержка индивидуальной предприниматель-ской инициативы»</t>
  </si>
  <si>
    <t>ведомственная целевая программа Новосибирской области, направленная на развитие торговли на территории Новосибирской области; муниципальная программа, направленная на развитие субъектов малого и среднего предпринимательства в Чулымском районе Новосибирской области; внебюджетные источники</t>
  </si>
  <si>
    <t>ведомственная целевая программа Новосибирской области, направленная на развитие торговли на территории Новосибирской области, внебюджетные источники</t>
  </si>
  <si>
    <t xml:space="preserve">ведомственная целевая программа Новосибирской области, направленная на развитие торговли на территории Новосибирской области, внебюджетные источники </t>
  </si>
  <si>
    <t>ведомственная целевая программа Новосибирской области, направленная на развитие торговли на территории Новосибирской области; государственная программа Новосибирской области, направленная на развитие сельского хозяйства и регулирование рынков сельскохозяйственной продукции, сырья и продовольствия в Новосибирской области</t>
  </si>
  <si>
    <t>Первый зам. главы администрации Чулымского района/ отдел экономики управления экономического развития администрации Чулымского района/управление сельского хозяйства администрации Чулымского района</t>
  </si>
  <si>
    <t>ведомственная целевая программа Новосибирской области, направленная на развитие торговли на территории Новосибирской области; муниципальная программа, направленная на развитие субъектов малого и среднего предпринимательства в Чулымском районе Новосибирской области</t>
  </si>
  <si>
    <t>ведомственная целевая программа Новосибирской области, направленная на развитие торговли на территории Новосибирской области; муниципальная программа, направленная на развитие субъектов малого и среднего предпринимательства в Чулымском районе Новосибирской области, внебюджетные источники</t>
  </si>
  <si>
    <t>Федеральный проект «Информационная инфраструктура» НП «Цифровая экономика Российской Федерации», РП «Информационная инфраструктура» НП «Цифровая экономика Российской Федерации</t>
  </si>
  <si>
    <t>государственная программа Новосибирской области, направленная на развитие инфраструктуры информационного общества Новосибирской области, внебюджетные источники</t>
  </si>
  <si>
    <t>Первый зам. главы администрации Чулымского района/ отдел экономики управления экономического развития администрации Чулымского района/отдел информационных технологий администрации Чулымского района</t>
  </si>
  <si>
    <t xml:space="preserve">муниципальные программы, направленные на развитие физической культуры и спорта в Чулымском районе Новосибирской области, на развитие культуры в Чулымском районе Новосибирской области; внебюджетные источники
</t>
  </si>
  <si>
    <t>государственная программа Новосибирской области, направленная на стимулирование инвестиционной и инновационной активности в Новосибирской области</t>
  </si>
  <si>
    <t>Первый зам. главы администрации Чулымского района/Зам. главы администрации по социальным вопросам/ отдел экономики управления экономческого развития администрации Чулымского района/отдел культуры администрации Чулымского района/отдел молодежной политики и спорта администрации Чулымского района</t>
  </si>
  <si>
    <t>Первый зам. главы администрации Чулымского района/МКУ "Управление ГО и ЧС"/Главы поселений/ГАУ НСО "Чулымский лесхоз"</t>
  </si>
  <si>
    <t>РП «Сохранение лесов» НП «Экология»</t>
  </si>
  <si>
    <t xml:space="preserve"> государственная программа Новосибирской области, направленная на охрану окружающей среды</t>
  </si>
  <si>
    <t>государственная программа Новосибирской области, направленная на развитие жилищно-коммунального хозяйства Новосибирской области; внебюджетные источники</t>
  </si>
  <si>
    <t>государственная программа Новосибирской области, направленная на развитие лесного хозяйства; муниципальные программы, направленные на снижение рисков чрезвычайных ситуаций природного и техногенного характера и защита населения Чулымского района Новосибирской области, на охрану окружающей среды в Чулымском районе Новосибирской области</t>
  </si>
  <si>
    <t>государственная программа Новосибирской области, направленная на охрану окружающей среды; муниципальная программа, направленная на охрану окружающей среды в Чулымском районе Новосибирской области</t>
  </si>
  <si>
    <t>РП «Чистая вода» НП «Экология»</t>
  </si>
  <si>
    <t>зам. главы администрации Чулымского района по строительству и ЖКХ/управление строительства, жилищно-коммунального и дорожного хозяйтва, развития транспортной инфраструктуры администрации Чулымского района/Главы поселений</t>
  </si>
  <si>
    <t>государственная программа Новосибирской области, направленная на развитие системы обращения с отходами производства и потребления в Новосибирской области</t>
  </si>
  <si>
    <t>Муниципальная программа, направаленная на охрану окружающей среды в Чулымском районе Новосибирской области</t>
  </si>
  <si>
    <t>Первый зам. главы администрации Чулымского района/главный специалист по охране окружающей среды и экологии администрации Чулымского района/Главы поселений</t>
  </si>
  <si>
    <t>РП «Комплексная система обращения с твердыми коммунальными отходами» НП «Экология»</t>
  </si>
  <si>
    <t>государственная программа Новосибирской области, направленная на стимулирование развития жилищного строительства в Новосибирской области; муниципальная программа, направленная на реализацию градостроительной деятельности на территории Чулымского района Новосибирской области</t>
  </si>
  <si>
    <t>РП «Формирование комфортной городской среды» НП «Жилье и городская среда»</t>
  </si>
  <si>
    <t>государственная программа Новосибирской области, направленная на развитие жилищно-коммунального хозяйства Новосибирской области; муниципальная программа города Чулыма, направленная на формирование комфортной городской среды в городе Чулыме</t>
  </si>
  <si>
    <t>Первый зам. главы администрации Чулымского района/зам. главы администрации Чулымского района по строительству и ЖКХ/отдел земельных отношений и имущества управления экономического развития администрации Чулымского района/управление строительства, жилищно-коммунального и дорожного хозяйства, развития транспортной инфраструктуры администрации Чулымского района</t>
  </si>
  <si>
    <t>Зам. главы администрации Чулымского района по строительству и ЖКХ/ управление строительства, жилищно-коммунального и дорожного хозяйства, развития транспортной инфраструктуры администрации Чулымского района администрации Чулымского района/Главы поселений</t>
  </si>
  <si>
    <t>внепрограммное мероприятие, средства местного бюджета</t>
  </si>
  <si>
    <t>государственная программа Новосибирской области, направленная на развитие институтов региональной политики и гражданского общества в Новосибирской области; муниципальная программа, направленная на развитие и поддержку территориального общественного самоуправления на территории Чулымского района Новосибирской области</t>
  </si>
  <si>
    <t>муниципальная программа, направленная на развитие и поддержку территориального общественного самоуправления на территории Чулымского района Новосибирской области</t>
  </si>
  <si>
    <t>Первый зам. главы администрации Чулымского района/управление организацонно-контрольной работы, связи с общественностью админстрации Чулымского района/отдел эконмики управления экономческого развития администрации Чулымского района</t>
  </si>
  <si>
    <t>Первый зам. главы администрации Чулымского района/управление организацонно-контрольной работы, связи с общественностью админстрации Чулымского района</t>
  </si>
  <si>
    <t>2019-2021</t>
  </si>
  <si>
    <t>от 07.12.2020 № 641</t>
  </si>
  <si>
    <t>2019-2020</t>
  </si>
  <si>
    <t>Заместитель главы администрации Чулымского района по социальным вопросам/ ГКУ НСО "Центр социальной поддержки населения Чулымского района"</t>
  </si>
  <si>
    <t>Заместитель главы администрации Чулымского района по социальным вопросам/ ГКУ НСО "Центр социальной поддержки населения Чулымского района"/отдел организации социального обслуживания администрации Чулымского района</t>
  </si>
  <si>
    <t>Зам. главы администрации Чулымского района по социальным вопросам/ отдел опеки и попечительства админстрации Чулымского района/ управление образования администрации Чулымского района/отдел организации социального обслуживания администрации Чулымского района/главный специалист по делам несовершеннолетних администрации Чулымского района</t>
  </si>
  <si>
    <t>внепрограммное мероприятие, внебюджетные средства</t>
  </si>
  <si>
    <t>внепрограммное мероприятие,внебюджетные средства</t>
  </si>
  <si>
    <t>внебюджетные средства</t>
  </si>
  <si>
    <t>внепрограммные мероприятия; внебюджетные средства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</si>
</sst>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Fill="1"/>
    <xf numFmtId="0" fontId="2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3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horizontal="right" vertical="center" wrapText="1"/>
    </xf>
    <xf numFmtId="164" fontId="1" fillId="0" borderId="0" xfId="0" applyNumberFormat="1" applyFont="1" applyFill="1"/>
    <xf numFmtId="2" fontId="1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1" fillId="5" borderId="0" xfId="0" applyFont="1" applyFill="1"/>
    <xf numFmtId="164" fontId="1" fillId="0" borderId="1" xfId="0" applyNumberFormat="1" applyFont="1" applyBorder="1" applyAlignment="1">
      <alignment horizontal="right" vertical="center" wrapText="1"/>
    </xf>
    <xf numFmtId="16" fontId="1" fillId="5" borderId="0" xfId="0" applyNumberFormat="1" applyFont="1" applyFill="1"/>
    <xf numFmtId="16" fontId="1" fillId="0" borderId="0" xfId="0" applyNumberFormat="1" applyFont="1" applyFill="1"/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Fill="1" applyBorder="1"/>
    <xf numFmtId="1" fontId="1" fillId="0" borderId="1" xfId="0" applyNumberFormat="1" applyFont="1" applyBorder="1" applyAlignment="1">
      <alignment horizontal="right" vertical="center" wrapText="1"/>
    </xf>
    <xf numFmtId="1" fontId="1" fillId="0" borderId="1" xfId="0" applyNumberFormat="1" applyFont="1" applyBorder="1"/>
    <xf numFmtId="164" fontId="4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/>
    <xf numFmtId="4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right" vertical="center" wrapText="1"/>
    </xf>
    <xf numFmtId="0" fontId="4" fillId="0" borderId="0" xfId="0" applyFont="1"/>
    <xf numFmtId="16" fontId="4" fillId="0" borderId="0" xfId="0" applyNumberFormat="1" applyFont="1" applyFill="1"/>
    <xf numFmtId="164" fontId="4" fillId="0" borderId="1" xfId="0" applyNumberFormat="1" applyFont="1" applyBorder="1" applyAlignment="1">
      <alignment horizontal="right" vertical="center" wrapText="1"/>
    </xf>
    <xf numFmtId="0" fontId="2" fillId="0" borderId="0" xfId="0" applyFont="1" applyFill="1"/>
    <xf numFmtId="2" fontId="4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5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Border="1"/>
    <xf numFmtId="164" fontId="1" fillId="0" borderId="1" xfId="0" applyNumberFormat="1" applyFont="1" applyBorder="1"/>
    <xf numFmtId="0" fontId="7" fillId="0" borderId="1" xfId="0" applyFont="1" applyBorder="1" applyAlignment="1">
      <alignment horizontal="right" vertical="center" wrapText="1"/>
    </xf>
    <xf numFmtId="0" fontId="8" fillId="0" borderId="0" xfId="0" applyFont="1" applyAlignment="1">
      <alignment wrapText="1"/>
    </xf>
    <xf numFmtId="0" fontId="8" fillId="0" borderId="0" xfId="0" applyFont="1" applyFill="1" applyAlignment="1">
      <alignment wrapText="1"/>
    </xf>
    <xf numFmtId="0" fontId="8" fillId="0" borderId="1" xfId="0" applyFont="1" applyBorder="1" applyAlignment="1">
      <alignment wrapText="1"/>
    </xf>
    <xf numFmtId="0" fontId="4" fillId="0" borderId="1" xfId="0" applyFont="1" applyBorder="1" applyAlignment="1">
      <alignment horizontal="right" vertical="center" wrapText="1"/>
    </xf>
    <xf numFmtId="0" fontId="1" fillId="0" borderId="1" xfId="0" applyFont="1" applyBorder="1"/>
    <xf numFmtId="0" fontId="1" fillId="0" borderId="1" xfId="0" applyFont="1" applyFill="1" applyBorder="1"/>
    <xf numFmtId="0" fontId="4" fillId="0" borderId="1" xfId="0" applyFont="1" applyBorder="1"/>
    <xf numFmtId="0" fontId="1" fillId="6" borderId="1" xfId="0" applyFont="1" applyFill="1" applyBorder="1" applyAlignment="1">
      <alignment wrapText="1"/>
    </xf>
    <xf numFmtId="0" fontId="1" fillId="6" borderId="0" xfId="0" applyFont="1" applyFill="1" applyAlignment="1">
      <alignment wrapText="1"/>
    </xf>
    <xf numFmtId="0" fontId="1" fillId="6" borderId="5" xfId="0" applyFont="1" applyFill="1" applyBorder="1" applyAlignment="1">
      <alignment wrapText="1"/>
    </xf>
    <xf numFmtId="0" fontId="1" fillId="6" borderId="6" xfId="0" applyFont="1" applyFill="1" applyBorder="1" applyAlignment="1">
      <alignment wrapText="1"/>
    </xf>
    <xf numFmtId="0" fontId="3" fillId="6" borderId="0" xfId="0" applyFont="1" applyFill="1" applyAlignment="1">
      <alignment wrapText="1"/>
    </xf>
    <xf numFmtId="0" fontId="3" fillId="6" borderId="1" xfId="0" applyFont="1" applyFill="1" applyBorder="1" applyAlignment="1">
      <alignment vertical="center" wrapText="1"/>
    </xf>
    <xf numFmtId="0" fontId="3" fillId="6" borderId="0" xfId="0" applyFont="1" applyFill="1" applyAlignment="1">
      <alignment vertical="center" wrapText="1"/>
    </xf>
    <xf numFmtId="0" fontId="1" fillId="6" borderId="0" xfId="0" applyFont="1" applyFill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wrapText="1"/>
    </xf>
    <xf numFmtId="0" fontId="5" fillId="6" borderId="0" xfId="0" applyFont="1" applyFill="1" applyAlignment="1">
      <alignment vertical="center" wrapText="1"/>
    </xf>
    <xf numFmtId="0" fontId="4" fillId="6" borderId="0" xfId="0" applyFont="1" applyFill="1" applyAlignment="1">
      <alignment wrapText="1"/>
    </xf>
    <xf numFmtId="0" fontId="2" fillId="6" borderId="0" xfId="0" applyFont="1" applyFill="1" applyAlignment="1">
      <alignment wrapText="1"/>
    </xf>
    <xf numFmtId="0" fontId="4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6" borderId="0" xfId="0" applyFont="1" applyFill="1" applyBorder="1" applyAlignment="1">
      <alignment wrapText="1"/>
    </xf>
    <xf numFmtId="0" fontId="2" fillId="6" borderId="8" xfId="0" applyFont="1" applyFill="1" applyBorder="1" applyAlignment="1">
      <alignment wrapText="1"/>
    </xf>
    <xf numFmtId="0" fontId="2" fillId="6" borderId="7" xfId="0" applyFont="1" applyFill="1" applyBorder="1" applyAlignment="1">
      <alignment wrapText="1"/>
    </xf>
    <xf numFmtId="0" fontId="2" fillId="6" borderId="10" xfId="0" applyFont="1" applyFill="1" applyBorder="1" applyAlignment="1">
      <alignment wrapText="1"/>
    </xf>
    <xf numFmtId="0" fontId="2" fillId="6" borderId="4" xfId="0" applyFont="1" applyFill="1" applyBorder="1" applyAlignment="1">
      <alignment wrapText="1"/>
    </xf>
    <xf numFmtId="0" fontId="2" fillId="6" borderId="5" xfId="0" applyFont="1" applyFill="1" applyBorder="1" applyAlignment="1">
      <alignment wrapText="1"/>
    </xf>
    <xf numFmtId="0" fontId="2" fillId="6" borderId="6" xfId="0" applyFont="1" applyFill="1" applyBorder="1" applyAlignment="1">
      <alignment wrapText="1"/>
    </xf>
    <xf numFmtId="0" fontId="2" fillId="6" borderId="4" xfId="0" applyFont="1" applyFill="1" applyBorder="1" applyAlignment="1">
      <alignment horizontal="center" wrapText="1"/>
    </xf>
    <xf numFmtId="0" fontId="2" fillId="6" borderId="5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5" fillId="0" borderId="0" xfId="0" applyFont="1" applyFill="1" applyAlignment="1">
      <alignment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0" fontId="4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wrapText="1"/>
    </xf>
    <xf numFmtId="0" fontId="4" fillId="7" borderId="0" xfId="0" applyFont="1" applyFill="1" applyAlignment="1">
      <alignment wrapText="1"/>
    </xf>
    <xf numFmtId="0" fontId="4" fillId="7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7" borderId="4" xfId="0" applyFont="1" applyFill="1" applyBorder="1" applyAlignment="1">
      <alignment horizontal="left" vertical="top" wrapText="1"/>
    </xf>
    <xf numFmtId="0" fontId="4" fillId="7" borderId="5" xfId="0" applyFont="1" applyFill="1" applyBorder="1" applyAlignment="1">
      <alignment horizontal="left" vertical="top" wrapText="1"/>
    </xf>
    <xf numFmtId="0" fontId="4" fillId="7" borderId="6" xfId="0" applyFont="1" applyFill="1" applyBorder="1" applyAlignment="1">
      <alignment horizontal="left" vertical="top" wrapText="1"/>
    </xf>
    <xf numFmtId="0" fontId="1" fillId="0" borderId="1" xfId="0" applyFont="1" applyFill="1" applyBorder="1" applyAlignment="1"/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6" borderId="4" xfId="0" applyFont="1" applyFill="1" applyBorder="1" applyAlignment="1">
      <alignment horizontal="center" vertical="top" wrapText="1"/>
    </xf>
    <xf numFmtId="0" fontId="2" fillId="6" borderId="5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wrapText="1"/>
    </xf>
    <xf numFmtId="0" fontId="2" fillId="6" borderId="5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3" fillId="6" borderId="11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5" fillId="6" borderId="11" xfId="0" applyFont="1" applyFill="1" applyBorder="1" applyAlignment="1">
      <alignment horizontal="left" vertical="center" wrapText="1"/>
    </xf>
    <xf numFmtId="0" fontId="5" fillId="6" borderId="0" xfId="0" applyFont="1" applyFill="1" applyBorder="1" applyAlignment="1">
      <alignment horizontal="left" vertical="center" wrapText="1"/>
    </xf>
    <xf numFmtId="0" fontId="5" fillId="6" borderId="1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3" fillId="3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3" fillId="6" borderId="11" xfId="0" applyFont="1" applyFill="1" applyBorder="1" applyAlignment="1">
      <alignment vertical="center" wrapText="1"/>
    </xf>
    <xf numFmtId="0" fontId="3" fillId="6" borderId="0" xfId="0" applyFont="1" applyFill="1" applyBorder="1" applyAlignment="1">
      <alignment vertical="center" wrapText="1"/>
    </xf>
    <xf numFmtId="0" fontId="3" fillId="6" borderId="12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horizontal="left" vertical="top" wrapText="1"/>
    </xf>
    <xf numFmtId="0" fontId="2" fillId="6" borderId="6" xfId="0" applyFont="1" applyFill="1" applyBorder="1" applyAlignment="1">
      <alignment horizontal="left" vertical="top" wrapText="1"/>
    </xf>
    <xf numFmtId="0" fontId="1" fillId="6" borderId="4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2" borderId="5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1" fillId="7" borderId="0" xfId="0" applyFont="1" applyFill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4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15" fillId="0" borderId="0" xfId="0" applyFont="1" applyAlignment="1">
      <alignment wrapText="1"/>
    </xf>
    <xf numFmtId="0" fontId="15" fillId="0" borderId="12" xfId="0" applyFont="1" applyBorder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left" vertical="top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5" xfId="0" applyFont="1" applyFill="1" applyBorder="1" applyAlignment="1">
      <alignment horizontal="left" vertical="top"/>
    </xf>
    <xf numFmtId="0" fontId="1" fillId="0" borderId="15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center" vertical="center"/>
    </xf>
    <xf numFmtId="0" fontId="1" fillId="0" borderId="15" xfId="0" applyFont="1" applyFill="1" applyBorder="1"/>
    <xf numFmtId="0" fontId="2" fillId="0" borderId="15" xfId="0" applyFont="1" applyFill="1" applyBorder="1"/>
    <xf numFmtId="0" fontId="1" fillId="0" borderId="1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1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12" xfId="0" applyFont="1" applyFill="1" applyBorder="1" applyAlignment="1">
      <alignment horizontal="center" vertical="center"/>
    </xf>
    <xf numFmtId="0" fontId="1" fillId="0" borderId="8" xfId="0" applyFont="1" applyFill="1" applyBorder="1"/>
    <xf numFmtId="0" fontId="1" fillId="0" borderId="7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24"/>
  <sheetViews>
    <sheetView tabSelected="1" view="pageBreakPreview" topLeftCell="A408" zoomScale="75" zoomScaleNormal="90" zoomScaleSheetLayoutView="75" workbookViewId="0">
      <selection activeCell="A407" sqref="A407:Y418"/>
    </sheetView>
  </sheetViews>
  <sheetFormatPr defaultRowHeight="15" outlineLevelCol="1" x14ac:dyDescent="0.25"/>
  <cols>
    <col min="1" max="1" width="7" style="3" bestFit="1" customWidth="1"/>
    <col min="2" max="2" width="30.7109375" style="108" customWidth="1"/>
    <col min="3" max="3" width="10.5703125" style="109" customWidth="1"/>
    <col min="4" max="4" width="9.140625" style="108"/>
    <col min="5" max="5" width="9.42578125" style="110" customWidth="1"/>
    <col min="6" max="6" width="9" style="110" customWidth="1"/>
    <col min="7" max="7" width="9.85546875" style="110" customWidth="1"/>
    <col min="8" max="8" width="8.5703125" style="110" customWidth="1"/>
    <col min="9" max="9" width="7.85546875" style="110" customWidth="1"/>
    <col min="10" max="10" width="9.85546875" style="110" customWidth="1"/>
    <col min="11" max="11" width="8.85546875" style="110" customWidth="1"/>
    <col min="12" max="12" width="10" style="110" customWidth="1"/>
    <col min="13" max="13" width="7.85546875" style="110" customWidth="1"/>
    <col min="14" max="14" width="9.28515625" style="110" customWidth="1"/>
    <col min="15" max="15" width="10.140625" style="110" customWidth="1"/>
    <col min="16" max="16" width="10.85546875" style="3" hidden="1" customWidth="1" outlineLevel="1"/>
    <col min="17" max="17" width="6" style="3" hidden="1" customWidth="1" outlineLevel="1"/>
    <col min="18" max="18" width="9.140625" style="3" hidden="1" customWidth="1" outlineLevel="1"/>
    <col min="19" max="19" width="14.28515625" style="31" hidden="1" customWidth="1" outlineLevel="1"/>
    <col min="20" max="20" width="0" style="3" hidden="1" customWidth="1" collapsed="1"/>
    <col min="21" max="22" width="0" style="3" hidden="1" customWidth="1"/>
    <col min="23" max="23" width="40.28515625" style="110" customWidth="1"/>
    <col min="24" max="24" width="29" style="111" customWidth="1"/>
    <col min="25" max="25" width="49.28515625" style="110" customWidth="1"/>
    <col min="26" max="16384" width="9.140625" style="3"/>
  </cols>
  <sheetData>
    <row r="1" spans="1:25" x14ac:dyDescent="0.25">
      <c r="H1" s="111"/>
      <c r="I1" s="111"/>
      <c r="J1" s="235"/>
      <c r="K1" s="235"/>
      <c r="L1" s="235"/>
      <c r="M1" s="235"/>
      <c r="N1" s="235"/>
      <c r="O1" s="235"/>
      <c r="Y1" s="110" t="s">
        <v>996</v>
      </c>
    </row>
    <row r="2" spans="1:25" x14ac:dyDescent="0.25">
      <c r="H2" s="111"/>
      <c r="I2" s="111"/>
      <c r="J2" s="111"/>
      <c r="K2" s="111"/>
      <c r="L2" s="111"/>
      <c r="M2" s="111"/>
      <c r="N2" s="111"/>
      <c r="O2" s="111"/>
      <c r="Y2" s="110" t="s">
        <v>997</v>
      </c>
    </row>
    <row r="3" spans="1:25" x14ac:dyDescent="0.25">
      <c r="H3" s="111"/>
      <c r="I3" s="111"/>
      <c r="J3" s="111"/>
      <c r="K3" s="111"/>
      <c r="L3" s="111"/>
      <c r="M3" s="111"/>
      <c r="N3" s="111"/>
      <c r="O3" s="111"/>
      <c r="Y3" s="110" t="s">
        <v>1150</v>
      </c>
    </row>
    <row r="4" spans="1:25" x14ac:dyDescent="0.25">
      <c r="A4" s="236" t="s">
        <v>785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S4" s="3"/>
    </row>
    <row r="5" spans="1:25" ht="15" customHeight="1" x14ac:dyDescent="0.25"/>
    <row r="6" spans="1:25" s="6" customFormat="1" x14ac:dyDescent="0.25">
      <c r="A6" s="187" t="s">
        <v>0</v>
      </c>
      <c r="B6" s="342" t="s">
        <v>282</v>
      </c>
      <c r="C6" s="343" t="s">
        <v>1</v>
      </c>
      <c r="D6" s="343" t="s">
        <v>2</v>
      </c>
      <c r="E6" s="249" t="s">
        <v>701</v>
      </c>
      <c r="F6" s="249"/>
      <c r="G6" s="249"/>
      <c r="H6" s="249"/>
      <c r="I6" s="249"/>
      <c r="J6" s="249"/>
      <c r="K6" s="249"/>
      <c r="L6" s="249"/>
      <c r="M6" s="249"/>
      <c r="N6" s="249"/>
      <c r="O6" s="250"/>
      <c r="S6" s="233" t="s">
        <v>3</v>
      </c>
      <c r="W6" s="239" t="s">
        <v>734</v>
      </c>
      <c r="X6" s="239" t="s">
        <v>737</v>
      </c>
      <c r="Y6" s="239" t="s">
        <v>1000</v>
      </c>
    </row>
    <row r="7" spans="1:25" s="7" customFormat="1" x14ac:dyDescent="0.25">
      <c r="A7" s="237"/>
      <c r="B7" s="342"/>
      <c r="C7" s="344"/>
      <c r="D7" s="344"/>
      <c r="E7" s="251" t="s">
        <v>4</v>
      </c>
      <c r="F7" s="252"/>
      <c r="G7" s="187" t="s">
        <v>5</v>
      </c>
      <c r="H7" s="187"/>
      <c r="I7" s="187"/>
      <c r="J7" s="187" t="s">
        <v>6</v>
      </c>
      <c r="K7" s="187"/>
      <c r="L7" s="187"/>
      <c r="M7" s="187"/>
      <c r="N7" s="187"/>
      <c r="O7" s="187"/>
      <c r="S7" s="234"/>
      <c r="W7" s="240"/>
      <c r="X7" s="240"/>
      <c r="Y7" s="240"/>
    </row>
    <row r="8" spans="1:25" s="7" customFormat="1" ht="30" x14ac:dyDescent="0.25">
      <c r="A8" s="237"/>
      <c r="B8" s="342"/>
      <c r="C8" s="345"/>
      <c r="D8" s="345"/>
      <c r="E8" s="175" t="s">
        <v>1151</v>
      </c>
      <c r="F8" s="183">
        <v>2021</v>
      </c>
      <c r="G8" s="99">
        <v>2022</v>
      </c>
      <c r="H8" s="99">
        <v>2023</v>
      </c>
      <c r="I8" s="99">
        <v>2024</v>
      </c>
      <c r="J8" s="99">
        <v>2025</v>
      </c>
      <c r="K8" s="99">
        <v>2026</v>
      </c>
      <c r="L8" s="99">
        <v>2027</v>
      </c>
      <c r="M8" s="99">
        <v>2028</v>
      </c>
      <c r="N8" s="99">
        <v>2029</v>
      </c>
      <c r="O8" s="99">
        <v>2030</v>
      </c>
      <c r="Q8" s="7">
        <v>2017</v>
      </c>
      <c r="R8" s="7" t="s">
        <v>7</v>
      </c>
      <c r="S8" s="234"/>
      <c r="W8" s="241"/>
      <c r="X8" s="241"/>
      <c r="Y8" s="241"/>
    </row>
    <row r="9" spans="1:25" s="9" customFormat="1" ht="14.25" customHeight="1" x14ac:dyDescent="0.2">
      <c r="A9" s="112" t="s">
        <v>8</v>
      </c>
      <c r="B9" s="216" t="s">
        <v>9</v>
      </c>
      <c r="C9" s="216"/>
      <c r="D9" s="216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5"/>
      <c r="S9" s="112"/>
      <c r="W9" s="113"/>
      <c r="X9" s="113"/>
      <c r="Y9" s="113"/>
    </row>
    <row r="10" spans="1:25" s="9" customFormat="1" ht="14.25" customHeight="1" x14ac:dyDescent="0.2">
      <c r="A10" s="112" t="s">
        <v>10</v>
      </c>
      <c r="B10" s="216" t="s">
        <v>11</v>
      </c>
      <c r="C10" s="216"/>
      <c r="D10" s="216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5"/>
      <c r="S10" s="112"/>
      <c r="W10" s="113"/>
      <c r="X10" s="113"/>
      <c r="Y10" s="113"/>
    </row>
    <row r="11" spans="1:25" s="9" customFormat="1" ht="14.25" customHeight="1" x14ac:dyDescent="0.2">
      <c r="A11" s="112" t="s">
        <v>12</v>
      </c>
      <c r="B11" s="253" t="s">
        <v>786</v>
      </c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S11" s="112"/>
      <c r="W11" s="113"/>
      <c r="X11" s="113"/>
      <c r="Y11" s="113"/>
    </row>
    <row r="12" spans="1:25" s="115" customFormat="1" ht="28.5" customHeight="1" x14ac:dyDescent="0.25">
      <c r="A12" s="114" t="s">
        <v>14</v>
      </c>
      <c r="B12" s="202" t="s">
        <v>15</v>
      </c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4"/>
    </row>
    <row r="13" spans="1:25" s="7" customFormat="1" ht="136.5" customHeight="1" x14ac:dyDescent="0.25">
      <c r="A13" s="62"/>
      <c r="B13" s="195" t="s">
        <v>287</v>
      </c>
      <c r="C13" s="196"/>
      <c r="D13" s="197"/>
      <c r="E13" s="193" t="s">
        <v>1149</v>
      </c>
      <c r="F13" s="194"/>
      <c r="G13" s="192" t="s">
        <v>744</v>
      </c>
      <c r="H13" s="193"/>
      <c r="I13" s="194"/>
      <c r="J13" s="192" t="s">
        <v>745</v>
      </c>
      <c r="K13" s="193"/>
      <c r="L13" s="193"/>
      <c r="M13" s="193"/>
      <c r="N13" s="193"/>
      <c r="O13" s="194"/>
      <c r="P13" s="91"/>
      <c r="Q13" s="91"/>
      <c r="R13" s="91"/>
      <c r="S13" s="61"/>
      <c r="T13" s="91"/>
      <c r="U13" s="91"/>
      <c r="V13" s="91"/>
      <c r="W13" s="158" t="s">
        <v>999</v>
      </c>
      <c r="X13" s="98" t="s">
        <v>1152</v>
      </c>
      <c r="Y13" s="99"/>
    </row>
    <row r="14" spans="1:25" s="7" customFormat="1" ht="182.25" customHeight="1" x14ac:dyDescent="0.25">
      <c r="A14" s="62"/>
      <c r="B14" s="195" t="s">
        <v>283</v>
      </c>
      <c r="C14" s="196"/>
      <c r="D14" s="197"/>
      <c r="E14" s="193">
        <v>2020</v>
      </c>
      <c r="F14" s="194"/>
      <c r="G14" s="192" t="s">
        <v>744</v>
      </c>
      <c r="H14" s="193"/>
      <c r="I14" s="194"/>
      <c r="J14" s="192" t="s">
        <v>745</v>
      </c>
      <c r="K14" s="193"/>
      <c r="L14" s="193"/>
      <c r="M14" s="193"/>
      <c r="N14" s="193"/>
      <c r="O14" s="194"/>
      <c r="P14" s="116"/>
      <c r="Q14" s="116"/>
      <c r="R14" s="116"/>
      <c r="S14" s="101"/>
      <c r="T14" s="116"/>
      <c r="U14" s="116"/>
      <c r="V14" s="116"/>
      <c r="W14" s="158" t="s">
        <v>999</v>
      </c>
      <c r="X14" s="98" t="s">
        <v>1153</v>
      </c>
      <c r="Y14" s="177" t="s">
        <v>998</v>
      </c>
    </row>
    <row r="15" spans="1:25" s="7" customFormat="1" ht="114.75" customHeight="1" x14ac:dyDescent="0.25">
      <c r="A15" s="62"/>
      <c r="B15" s="195" t="s">
        <v>284</v>
      </c>
      <c r="C15" s="196"/>
      <c r="D15" s="197"/>
      <c r="E15" s="193" t="s">
        <v>1149</v>
      </c>
      <c r="F15" s="194"/>
      <c r="G15" s="192" t="s">
        <v>744</v>
      </c>
      <c r="H15" s="193"/>
      <c r="I15" s="194"/>
      <c r="J15" s="192" t="s">
        <v>745</v>
      </c>
      <c r="K15" s="193"/>
      <c r="L15" s="193"/>
      <c r="M15" s="193"/>
      <c r="N15" s="193"/>
      <c r="O15" s="194"/>
      <c r="P15" s="91"/>
      <c r="Q15" s="91"/>
      <c r="R15" s="91"/>
      <c r="S15" s="61"/>
      <c r="T15" s="91"/>
      <c r="U15" s="91"/>
      <c r="V15" s="91"/>
      <c r="W15" s="158" t="s">
        <v>999</v>
      </c>
      <c r="X15" s="173" t="s">
        <v>1152</v>
      </c>
      <c r="Y15" s="156" t="s">
        <v>998</v>
      </c>
    </row>
    <row r="16" spans="1:25" s="7" customFormat="1" ht="132.75" customHeight="1" x14ac:dyDescent="0.25">
      <c r="A16" s="62"/>
      <c r="B16" s="195" t="s">
        <v>285</v>
      </c>
      <c r="C16" s="196"/>
      <c r="D16" s="197"/>
      <c r="E16" s="193" t="s">
        <v>1149</v>
      </c>
      <c r="F16" s="194"/>
      <c r="G16" s="192" t="s">
        <v>744</v>
      </c>
      <c r="H16" s="193"/>
      <c r="I16" s="194"/>
      <c r="J16" s="192" t="s">
        <v>745</v>
      </c>
      <c r="K16" s="193"/>
      <c r="L16" s="193"/>
      <c r="M16" s="193"/>
      <c r="N16" s="193"/>
      <c r="O16" s="194"/>
      <c r="P16" s="91"/>
      <c r="Q16" s="91"/>
      <c r="R16" s="91"/>
      <c r="S16" s="61"/>
      <c r="T16" s="91"/>
      <c r="U16" s="91"/>
      <c r="V16" s="91"/>
      <c r="W16" s="157" t="s">
        <v>1002</v>
      </c>
      <c r="X16" s="98" t="s">
        <v>787</v>
      </c>
      <c r="Y16" s="175" t="s">
        <v>1001</v>
      </c>
    </row>
    <row r="17" spans="1:25" s="7" customFormat="1" ht="126" customHeight="1" x14ac:dyDescent="0.25">
      <c r="A17" s="62"/>
      <c r="B17" s="195" t="s">
        <v>773</v>
      </c>
      <c r="C17" s="196"/>
      <c r="D17" s="197"/>
      <c r="E17" s="193" t="s">
        <v>1149</v>
      </c>
      <c r="F17" s="194"/>
      <c r="G17" s="192" t="s">
        <v>744</v>
      </c>
      <c r="H17" s="193"/>
      <c r="I17" s="194"/>
      <c r="J17" s="192" t="s">
        <v>745</v>
      </c>
      <c r="K17" s="193"/>
      <c r="L17" s="193"/>
      <c r="M17" s="193"/>
      <c r="N17" s="193"/>
      <c r="O17" s="194"/>
      <c r="P17" s="91"/>
      <c r="Q17" s="91"/>
      <c r="R17" s="91"/>
      <c r="S17" s="61"/>
      <c r="T17" s="91"/>
      <c r="U17" s="91"/>
      <c r="V17" s="91"/>
      <c r="W17" s="157" t="s">
        <v>1004</v>
      </c>
      <c r="X17" s="98" t="s">
        <v>788</v>
      </c>
      <c r="Y17" s="166" t="s">
        <v>1003</v>
      </c>
    </row>
    <row r="18" spans="1:25" x14ac:dyDescent="0.25">
      <c r="A18" s="198"/>
      <c r="B18" s="212" t="s">
        <v>16</v>
      </c>
      <c r="C18" s="205" t="s">
        <v>17</v>
      </c>
      <c r="D18" s="107" t="s">
        <v>18</v>
      </c>
      <c r="E18" s="95">
        <v>21284</v>
      </c>
      <c r="F18" s="95">
        <v>21020</v>
      </c>
      <c r="G18" s="95">
        <v>20754</v>
      </c>
      <c r="H18" s="95">
        <v>20475</v>
      </c>
      <c r="I18" s="95">
        <v>20213</v>
      </c>
      <c r="J18" s="95">
        <v>19949</v>
      </c>
      <c r="K18" s="95">
        <v>19682</v>
      </c>
      <c r="L18" s="95">
        <v>19415</v>
      </c>
      <c r="M18" s="95">
        <v>19147</v>
      </c>
      <c r="N18" s="95">
        <v>18881</v>
      </c>
      <c r="O18" s="95">
        <v>18615</v>
      </c>
      <c r="Q18" s="3">
        <v>41231</v>
      </c>
      <c r="R18" s="12">
        <f>O18/Q18*100</f>
        <v>45.148068201110817</v>
      </c>
      <c r="S18" s="198" t="s">
        <v>19</v>
      </c>
      <c r="W18" s="94"/>
      <c r="X18" s="99"/>
    </row>
    <row r="19" spans="1:25" x14ac:dyDescent="0.25">
      <c r="A19" s="198"/>
      <c r="B19" s="212"/>
      <c r="C19" s="206"/>
      <c r="D19" s="107" t="s">
        <v>20</v>
      </c>
      <c r="E19" s="95">
        <v>21416</v>
      </c>
      <c r="F19" s="95">
        <v>21194</v>
      </c>
      <c r="G19" s="95">
        <v>20988</v>
      </c>
      <c r="H19" s="95">
        <v>20808</v>
      </c>
      <c r="I19" s="95">
        <v>20644</v>
      </c>
      <c r="J19" s="95">
        <v>20496</v>
      </c>
      <c r="K19" s="95">
        <v>20364</v>
      </c>
      <c r="L19" s="95">
        <v>20243</v>
      </c>
      <c r="M19" s="95">
        <v>20138</v>
      </c>
      <c r="N19" s="95">
        <v>20049</v>
      </c>
      <c r="O19" s="95">
        <v>19976</v>
      </c>
      <c r="Q19" s="3">
        <v>41231</v>
      </c>
      <c r="R19" s="12">
        <f>O19/Q19*100</f>
        <v>48.448982561664764</v>
      </c>
      <c r="S19" s="198"/>
      <c r="W19" s="94"/>
      <c r="X19" s="99"/>
      <c r="Y19" s="94"/>
    </row>
    <row r="20" spans="1:25" x14ac:dyDescent="0.25">
      <c r="A20" s="198"/>
      <c r="B20" s="212" t="s">
        <v>21</v>
      </c>
      <c r="C20" s="205" t="s">
        <v>22</v>
      </c>
      <c r="D20" s="107" t="s">
        <v>18</v>
      </c>
      <c r="E20" s="117">
        <v>11.2</v>
      </c>
      <c r="F20" s="117">
        <v>10.7</v>
      </c>
      <c r="G20" s="117">
        <v>10.3</v>
      </c>
      <c r="H20" s="117">
        <v>10.5</v>
      </c>
      <c r="I20" s="117">
        <v>11.3</v>
      </c>
      <c r="J20" s="117">
        <v>11.2</v>
      </c>
      <c r="K20" s="117">
        <v>11.3</v>
      </c>
      <c r="L20" s="117">
        <v>11.4</v>
      </c>
      <c r="M20" s="117">
        <v>11.6</v>
      </c>
      <c r="N20" s="117">
        <v>11.8</v>
      </c>
      <c r="O20" s="117">
        <v>12</v>
      </c>
      <c r="S20" s="198" t="s">
        <v>19</v>
      </c>
      <c r="W20" s="94"/>
      <c r="X20" s="99"/>
      <c r="Y20" s="94"/>
    </row>
    <row r="21" spans="1:25" x14ac:dyDescent="0.25">
      <c r="A21" s="198"/>
      <c r="B21" s="212"/>
      <c r="C21" s="206"/>
      <c r="D21" s="107" t="s">
        <v>20</v>
      </c>
      <c r="E21" s="117">
        <v>12.3</v>
      </c>
      <c r="F21" s="117">
        <v>12.6</v>
      </c>
      <c r="G21" s="117">
        <v>12.8</v>
      </c>
      <c r="H21" s="117">
        <v>13.1</v>
      </c>
      <c r="I21" s="117">
        <v>13.3</v>
      </c>
      <c r="J21" s="117">
        <v>13.6</v>
      </c>
      <c r="K21" s="117">
        <v>13.7</v>
      </c>
      <c r="L21" s="117">
        <v>14</v>
      </c>
      <c r="M21" s="117">
        <v>14.2</v>
      </c>
      <c r="N21" s="117">
        <v>14.4</v>
      </c>
      <c r="O21" s="117">
        <v>14.6</v>
      </c>
      <c r="S21" s="198"/>
      <c r="W21" s="94"/>
      <c r="X21" s="99"/>
      <c r="Y21" s="94"/>
    </row>
    <row r="22" spans="1:25" x14ac:dyDescent="0.25">
      <c r="A22" s="198"/>
      <c r="B22" s="212" t="s">
        <v>23</v>
      </c>
      <c r="C22" s="205" t="s">
        <v>22</v>
      </c>
      <c r="D22" s="107" t="s">
        <v>18</v>
      </c>
      <c r="E22" s="117">
        <v>17.2</v>
      </c>
      <c r="F22" s="117">
        <v>17.100000000000001</v>
      </c>
      <c r="G22" s="117">
        <v>17</v>
      </c>
      <c r="H22" s="117">
        <v>17.2</v>
      </c>
      <c r="I22" s="117">
        <v>17.8</v>
      </c>
      <c r="J22" s="117">
        <v>18</v>
      </c>
      <c r="K22" s="117">
        <v>18.100000000000001</v>
      </c>
      <c r="L22" s="117">
        <v>18.3</v>
      </c>
      <c r="M22" s="117">
        <v>18.600000000000001</v>
      </c>
      <c r="N22" s="117">
        <v>18.600000000000001</v>
      </c>
      <c r="O22" s="117">
        <v>18.7</v>
      </c>
      <c r="S22" s="198" t="s">
        <v>19</v>
      </c>
      <c r="W22" s="94"/>
      <c r="X22" s="99"/>
      <c r="Y22" s="94"/>
    </row>
    <row r="23" spans="1:25" x14ac:dyDescent="0.25">
      <c r="A23" s="198"/>
      <c r="B23" s="212"/>
      <c r="C23" s="206"/>
      <c r="D23" s="107" t="s">
        <v>20</v>
      </c>
      <c r="E23" s="117">
        <v>17</v>
      </c>
      <c r="F23" s="117">
        <v>17</v>
      </c>
      <c r="G23" s="117">
        <v>17</v>
      </c>
      <c r="H23" s="117">
        <v>16.899999999999999</v>
      </c>
      <c r="I23" s="117">
        <v>16.899999999999999</v>
      </c>
      <c r="J23" s="117">
        <v>16.8</v>
      </c>
      <c r="K23" s="117">
        <v>16.7</v>
      </c>
      <c r="L23" s="117">
        <v>16.600000000000001</v>
      </c>
      <c r="M23" s="117">
        <v>16.5</v>
      </c>
      <c r="N23" s="117">
        <v>16.399999999999999</v>
      </c>
      <c r="O23" s="117">
        <v>16.3</v>
      </c>
      <c r="S23" s="198"/>
      <c r="W23" s="94"/>
      <c r="X23" s="99"/>
      <c r="Y23" s="94"/>
    </row>
    <row r="24" spans="1:25" s="118" customFormat="1" ht="28.5" customHeight="1" x14ac:dyDescent="0.25">
      <c r="A24" s="114" t="s">
        <v>24</v>
      </c>
      <c r="B24" s="202" t="s">
        <v>25</v>
      </c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4"/>
    </row>
    <row r="25" spans="1:25" s="7" customFormat="1" ht="46.5" customHeight="1" x14ac:dyDescent="0.25">
      <c r="A25" s="62"/>
      <c r="B25" s="195" t="s">
        <v>293</v>
      </c>
      <c r="C25" s="196"/>
      <c r="D25" s="197"/>
      <c r="E25" s="193" t="s">
        <v>1149</v>
      </c>
      <c r="F25" s="194"/>
      <c r="G25" s="192" t="s">
        <v>744</v>
      </c>
      <c r="H25" s="193"/>
      <c r="I25" s="194"/>
      <c r="J25" s="192" t="s">
        <v>745</v>
      </c>
      <c r="K25" s="193"/>
      <c r="L25" s="193"/>
      <c r="M25" s="193"/>
      <c r="N25" s="193"/>
      <c r="O25" s="194"/>
      <c r="P25" s="91"/>
      <c r="Q25" s="91"/>
      <c r="R25" s="91"/>
      <c r="S25" s="61"/>
      <c r="T25" s="91"/>
      <c r="U25" s="91"/>
      <c r="V25" s="91"/>
      <c r="W25" s="98" t="s">
        <v>1005</v>
      </c>
      <c r="X25" s="184" t="s">
        <v>1011</v>
      </c>
      <c r="Y25" s="184"/>
    </row>
    <row r="26" spans="1:25" s="7" customFormat="1" ht="51.75" customHeight="1" x14ac:dyDescent="0.25">
      <c r="A26" s="62"/>
      <c r="B26" s="195" t="s">
        <v>289</v>
      </c>
      <c r="C26" s="196"/>
      <c r="D26" s="197"/>
      <c r="E26" s="193" t="s">
        <v>1149</v>
      </c>
      <c r="F26" s="194"/>
      <c r="G26" s="192" t="s">
        <v>744</v>
      </c>
      <c r="H26" s="193"/>
      <c r="I26" s="194"/>
      <c r="J26" s="192" t="s">
        <v>745</v>
      </c>
      <c r="K26" s="193"/>
      <c r="L26" s="193"/>
      <c r="M26" s="193"/>
      <c r="N26" s="193"/>
      <c r="O26" s="194"/>
      <c r="P26" s="91"/>
      <c r="Q26" s="91"/>
      <c r="R26" s="91"/>
      <c r="S26" s="61"/>
      <c r="T26" s="91"/>
      <c r="U26" s="91"/>
      <c r="V26" s="91"/>
      <c r="W26" s="157" t="s">
        <v>1005</v>
      </c>
      <c r="X26" s="190"/>
      <c r="Y26" s="190"/>
    </row>
    <row r="27" spans="1:25" s="7" customFormat="1" ht="80.25" customHeight="1" x14ac:dyDescent="0.25">
      <c r="A27" s="62"/>
      <c r="B27" s="195" t="s">
        <v>789</v>
      </c>
      <c r="C27" s="196"/>
      <c r="D27" s="197"/>
      <c r="E27" s="193" t="s">
        <v>1149</v>
      </c>
      <c r="F27" s="194"/>
      <c r="G27" s="192" t="s">
        <v>744</v>
      </c>
      <c r="H27" s="193"/>
      <c r="I27" s="194"/>
      <c r="J27" s="192" t="s">
        <v>745</v>
      </c>
      <c r="K27" s="193"/>
      <c r="L27" s="193"/>
      <c r="M27" s="193"/>
      <c r="N27" s="193"/>
      <c r="O27" s="194"/>
      <c r="P27" s="91"/>
      <c r="Q27" s="91"/>
      <c r="R27" s="91"/>
      <c r="S27" s="61"/>
      <c r="T27" s="91"/>
      <c r="U27" s="91"/>
      <c r="V27" s="91"/>
      <c r="W27" s="157" t="s">
        <v>1005</v>
      </c>
      <c r="X27" s="190"/>
      <c r="Y27" s="190"/>
    </row>
    <row r="28" spans="1:25" s="7" customFormat="1" ht="49.5" customHeight="1" x14ac:dyDescent="0.25">
      <c r="A28" s="62"/>
      <c r="B28" s="195" t="s">
        <v>790</v>
      </c>
      <c r="C28" s="196"/>
      <c r="D28" s="197"/>
      <c r="E28" s="193" t="s">
        <v>1149</v>
      </c>
      <c r="F28" s="194"/>
      <c r="G28" s="192" t="s">
        <v>744</v>
      </c>
      <c r="H28" s="193"/>
      <c r="I28" s="194"/>
      <c r="J28" s="192" t="s">
        <v>745</v>
      </c>
      <c r="K28" s="193"/>
      <c r="L28" s="193"/>
      <c r="M28" s="193"/>
      <c r="N28" s="193"/>
      <c r="O28" s="194"/>
      <c r="P28" s="91"/>
      <c r="Q28" s="91"/>
      <c r="R28" s="91"/>
      <c r="S28" s="61"/>
      <c r="T28" s="91"/>
      <c r="U28" s="91"/>
      <c r="V28" s="91"/>
      <c r="W28" s="157" t="s">
        <v>1005</v>
      </c>
      <c r="X28" s="191"/>
      <c r="Y28" s="191"/>
    </row>
    <row r="29" spans="1:25" x14ac:dyDescent="0.25">
      <c r="A29" s="198"/>
      <c r="B29" s="212" t="s">
        <v>26</v>
      </c>
      <c r="C29" s="205" t="s">
        <v>27</v>
      </c>
      <c r="D29" s="107" t="s">
        <v>18</v>
      </c>
      <c r="E29" s="95">
        <v>29222.024000000001</v>
      </c>
      <c r="F29" s="95">
        <v>30390.904960000003</v>
      </c>
      <c r="G29" s="95">
        <v>31606.541158400003</v>
      </c>
      <c r="H29" s="95">
        <v>32870.802804736006</v>
      </c>
      <c r="I29" s="95">
        <v>34185.634916925446</v>
      </c>
      <c r="J29" s="95">
        <v>35553.060313602466</v>
      </c>
      <c r="K29" s="95">
        <v>36975.182726146566</v>
      </c>
      <c r="L29" s="95">
        <v>38454.190035192427</v>
      </c>
      <c r="M29" s="95">
        <v>39992.357636600129</v>
      </c>
      <c r="N29" s="95">
        <v>41592.051942064136</v>
      </c>
      <c r="O29" s="95">
        <v>43255.734019746706</v>
      </c>
      <c r="Q29" s="3">
        <v>18370</v>
      </c>
      <c r="R29" s="12">
        <f t="shared" ref="R29:R30" si="0">O29/Q29*100</f>
        <v>235.46942852338981</v>
      </c>
      <c r="S29" s="198" t="s">
        <v>19</v>
      </c>
      <c r="T29" s="3" t="s">
        <v>28</v>
      </c>
      <c r="W29" s="94"/>
      <c r="X29" s="99"/>
      <c r="Y29" s="94"/>
    </row>
    <row r="30" spans="1:25" x14ac:dyDescent="0.25">
      <c r="A30" s="198"/>
      <c r="B30" s="212"/>
      <c r="C30" s="206"/>
      <c r="D30" s="107" t="s">
        <v>20</v>
      </c>
      <c r="E30" s="95">
        <v>29714.880000000001</v>
      </c>
      <c r="F30" s="95">
        <v>30903.475200000001</v>
      </c>
      <c r="G30" s="95">
        <v>32139.614208000003</v>
      </c>
      <c r="H30" s="95">
        <v>33425.198776320001</v>
      </c>
      <c r="I30" s="95">
        <v>34762.206727372803</v>
      </c>
      <c r="J30" s="95">
        <v>36152.694996467719</v>
      </c>
      <c r="K30" s="95">
        <v>37598.802796326432</v>
      </c>
      <c r="L30" s="95">
        <v>39102.754908179493</v>
      </c>
      <c r="M30" s="95">
        <v>40666.865104506673</v>
      </c>
      <c r="N30" s="95">
        <v>42293.539708686942</v>
      </c>
      <c r="O30" s="95">
        <v>43985.281297034424</v>
      </c>
      <c r="Q30" s="3">
        <v>18370</v>
      </c>
      <c r="R30" s="12">
        <f t="shared" si="0"/>
        <v>239.44083449664905</v>
      </c>
      <c r="S30" s="198"/>
      <c r="W30" s="94"/>
      <c r="X30" s="99"/>
      <c r="Y30" s="94"/>
    </row>
    <row r="31" spans="1:25" s="9" customFormat="1" ht="28.5" customHeight="1" x14ac:dyDescent="0.2">
      <c r="A31" s="114" t="s">
        <v>30</v>
      </c>
      <c r="B31" s="202" t="s">
        <v>31</v>
      </c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4"/>
    </row>
    <row r="32" spans="1:25" s="7" customFormat="1" ht="81" customHeight="1" x14ac:dyDescent="0.25">
      <c r="A32" s="100"/>
      <c r="B32" s="195" t="s">
        <v>791</v>
      </c>
      <c r="C32" s="196"/>
      <c r="D32" s="197"/>
      <c r="E32" s="193" t="s">
        <v>1149</v>
      </c>
      <c r="F32" s="194"/>
      <c r="G32" s="192" t="s">
        <v>744</v>
      </c>
      <c r="H32" s="193"/>
      <c r="I32" s="194"/>
      <c r="J32" s="192" t="s">
        <v>745</v>
      </c>
      <c r="K32" s="193"/>
      <c r="L32" s="193"/>
      <c r="M32" s="193"/>
      <c r="N32" s="193"/>
      <c r="O32" s="194"/>
      <c r="P32" s="119"/>
      <c r="Q32" s="119"/>
      <c r="R32" s="119"/>
      <c r="S32" s="119"/>
      <c r="T32" s="119"/>
      <c r="U32" s="119"/>
      <c r="V32" s="119"/>
      <c r="W32" s="184" t="s">
        <v>1006</v>
      </c>
      <c r="X32" s="184" t="s">
        <v>792</v>
      </c>
      <c r="Y32" s="154"/>
    </row>
    <row r="33" spans="1:25" s="7" customFormat="1" ht="75" customHeight="1" x14ac:dyDescent="0.25">
      <c r="A33" s="100"/>
      <c r="B33" s="195" t="s">
        <v>780</v>
      </c>
      <c r="C33" s="196"/>
      <c r="D33" s="197"/>
      <c r="E33" s="193" t="s">
        <v>1149</v>
      </c>
      <c r="F33" s="194"/>
      <c r="G33" s="192" t="s">
        <v>744</v>
      </c>
      <c r="H33" s="193"/>
      <c r="I33" s="194"/>
      <c r="J33" s="192" t="s">
        <v>745</v>
      </c>
      <c r="K33" s="193"/>
      <c r="L33" s="193"/>
      <c r="M33" s="193"/>
      <c r="N33" s="193"/>
      <c r="O33" s="194"/>
      <c r="P33" s="120"/>
      <c r="Q33" s="120"/>
      <c r="R33" s="120"/>
      <c r="S33" s="120"/>
      <c r="T33" s="120"/>
      <c r="U33" s="120"/>
      <c r="V33" s="120"/>
      <c r="W33" s="185"/>
      <c r="X33" s="190"/>
      <c r="Y33" s="156" t="s">
        <v>1007</v>
      </c>
    </row>
    <row r="34" spans="1:25" s="7" customFormat="1" ht="75" customHeight="1" x14ac:dyDescent="0.25">
      <c r="A34" s="100"/>
      <c r="B34" s="195" t="s">
        <v>781</v>
      </c>
      <c r="C34" s="210"/>
      <c r="D34" s="211"/>
      <c r="E34" s="193" t="s">
        <v>1149</v>
      </c>
      <c r="F34" s="194"/>
      <c r="G34" s="192" t="s">
        <v>744</v>
      </c>
      <c r="H34" s="193"/>
      <c r="I34" s="194"/>
      <c r="J34" s="192" t="s">
        <v>745</v>
      </c>
      <c r="K34" s="193"/>
      <c r="L34" s="193"/>
      <c r="M34" s="193"/>
      <c r="N34" s="193"/>
      <c r="O34" s="194"/>
      <c r="P34" s="120"/>
      <c r="Q34" s="120"/>
      <c r="R34" s="120"/>
      <c r="S34" s="120"/>
      <c r="T34" s="120"/>
      <c r="U34" s="120"/>
      <c r="V34" s="120"/>
      <c r="W34" s="186"/>
      <c r="X34" s="190"/>
      <c r="Y34" s="155"/>
    </row>
    <row r="35" spans="1:25" ht="15" customHeight="1" x14ac:dyDescent="0.25">
      <c r="A35" s="198"/>
      <c r="B35" s="212" t="s">
        <v>32</v>
      </c>
      <c r="C35" s="205" t="s">
        <v>33</v>
      </c>
      <c r="D35" s="107" t="s">
        <v>18</v>
      </c>
      <c r="E35" s="97">
        <v>8.4</v>
      </c>
      <c r="F35" s="97">
        <v>8.8000000000000007</v>
      </c>
      <c r="G35" s="97">
        <v>9.4</v>
      </c>
      <c r="H35" s="97">
        <v>9.3000000000000007</v>
      </c>
      <c r="I35" s="97">
        <v>8.6999999999999993</v>
      </c>
      <c r="J35" s="97">
        <v>4.5</v>
      </c>
      <c r="K35" s="97">
        <v>4.5</v>
      </c>
      <c r="L35" s="97">
        <v>4.5</v>
      </c>
      <c r="M35" s="97">
        <v>4.5</v>
      </c>
      <c r="N35" s="97">
        <v>4.5</v>
      </c>
      <c r="O35" s="97">
        <v>4.5</v>
      </c>
      <c r="P35" s="18"/>
      <c r="Q35" s="18"/>
      <c r="S35" s="198" t="s">
        <v>34</v>
      </c>
      <c r="W35" s="94"/>
      <c r="X35" s="99"/>
      <c r="Y35" s="94"/>
    </row>
    <row r="36" spans="1:25" x14ac:dyDescent="0.25">
      <c r="A36" s="198"/>
      <c r="B36" s="212"/>
      <c r="C36" s="206"/>
      <c r="D36" s="107" t="s">
        <v>20</v>
      </c>
      <c r="E36" s="97">
        <v>7.6</v>
      </c>
      <c r="F36" s="97">
        <v>7.5</v>
      </c>
      <c r="G36" s="97">
        <v>3.7</v>
      </c>
      <c r="H36" s="97">
        <v>3.7</v>
      </c>
      <c r="I36" s="97">
        <v>3.6</v>
      </c>
      <c r="J36" s="97">
        <v>3.6</v>
      </c>
      <c r="K36" s="97">
        <v>3.6</v>
      </c>
      <c r="L36" s="97">
        <v>3.5</v>
      </c>
      <c r="M36" s="97">
        <v>3.5</v>
      </c>
      <c r="N36" s="97">
        <v>3.5</v>
      </c>
      <c r="O36" s="97">
        <v>3.4</v>
      </c>
      <c r="S36" s="198"/>
      <c r="W36" s="94"/>
      <c r="X36" s="99"/>
      <c r="Y36" s="94"/>
    </row>
    <row r="37" spans="1:25" s="118" customFormat="1" ht="28.5" customHeight="1" x14ac:dyDescent="0.25">
      <c r="A37" s="114" t="s">
        <v>35</v>
      </c>
      <c r="B37" s="202" t="s">
        <v>793</v>
      </c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4"/>
    </row>
    <row r="38" spans="1:25" s="7" customFormat="1" ht="45.75" customHeight="1" x14ac:dyDescent="0.25">
      <c r="A38" s="62"/>
      <c r="B38" s="195" t="s">
        <v>794</v>
      </c>
      <c r="C38" s="196"/>
      <c r="D38" s="197"/>
      <c r="E38" s="193" t="s">
        <v>1149</v>
      </c>
      <c r="F38" s="194"/>
      <c r="G38" s="192" t="s">
        <v>744</v>
      </c>
      <c r="H38" s="193"/>
      <c r="I38" s="194"/>
      <c r="J38" s="192" t="s">
        <v>745</v>
      </c>
      <c r="K38" s="193"/>
      <c r="L38" s="193"/>
      <c r="M38" s="193"/>
      <c r="N38" s="193"/>
      <c r="O38" s="194"/>
      <c r="P38" s="121"/>
      <c r="Q38" s="121"/>
      <c r="R38" s="121"/>
      <c r="S38" s="122"/>
      <c r="T38" s="121"/>
      <c r="U38" s="121"/>
      <c r="V38" s="121"/>
      <c r="W38" s="184" t="s">
        <v>1008</v>
      </c>
      <c r="X38" s="184" t="s">
        <v>1154</v>
      </c>
      <c r="Y38" s="99"/>
    </row>
    <row r="39" spans="1:25" s="7" customFormat="1" ht="86.25" customHeight="1" x14ac:dyDescent="0.25">
      <c r="A39" s="62"/>
      <c r="B39" s="195" t="s">
        <v>795</v>
      </c>
      <c r="C39" s="196"/>
      <c r="D39" s="197"/>
      <c r="E39" s="193" t="s">
        <v>1149</v>
      </c>
      <c r="F39" s="194"/>
      <c r="G39" s="192" t="s">
        <v>744</v>
      </c>
      <c r="H39" s="193"/>
      <c r="I39" s="194"/>
      <c r="J39" s="192" t="s">
        <v>745</v>
      </c>
      <c r="K39" s="193"/>
      <c r="L39" s="193"/>
      <c r="M39" s="193"/>
      <c r="N39" s="193"/>
      <c r="O39" s="194"/>
      <c r="P39" s="121"/>
      <c r="Q39" s="121"/>
      <c r="R39" s="121"/>
      <c r="S39" s="122"/>
      <c r="T39" s="121"/>
      <c r="U39" s="121"/>
      <c r="V39" s="121"/>
      <c r="W39" s="186"/>
      <c r="X39" s="190"/>
      <c r="Y39" s="99"/>
    </row>
    <row r="40" spans="1:25" s="7" customFormat="1" ht="169.5" customHeight="1" x14ac:dyDescent="0.25">
      <c r="A40" s="62"/>
      <c r="B40" s="195" t="s">
        <v>796</v>
      </c>
      <c r="C40" s="196"/>
      <c r="D40" s="197"/>
      <c r="E40" s="193" t="s">
        <v>1149</v>
      </c>
      <c r="F40" s="194"/>
      <c r="G40" s="192" t="s">
        <v>744</v>
      </c>
      <c r="H40" s="193"/>
      <c r="I40" s="194"/>
      <c r="J40" s="192" t="s">
        <v>745</v>
      </c>
      <c r="K40" s="193"/>
      <c r="L40" s="193"/>
      <c r="M40" s="193"/>
      <c r="N40" s="193"/>
      <c r="O40" s="194"/>
      <c r="P40" s="91"/>
      <c r="Q40" s="91"/>
      <c r="R40" s="91"/>
      <c r="S40" s="92"/>
      <c r="T40" s="91"/>
      <c r="U40" s="91"/>
      <c r="V40" s="91"/>
      <c r="W40" s="98" t="s">
        <v>1009</v>
      </c>
      <c r="X40" s="190"/>
      <c r="Y40" s="99"/>
    </row>
    <row r="41" spans="1:25" s="7" customFormat="1" ht="108" customHeight="1" x14ac:dyDescent="0.25">
      <c r="A41" s="62"/>
      <c r="B41" s="195" t="s">
        <v>797</v>
      </c>
      <c r="C41" s="196"/>
      <c r="D41" s="197"/>
      <c r="E41" s="193" t="s">
        <v>1149</v>
      </c>
      <c r="F41" s="194"/>
      <c r="G41" s="192" t="s">
        <v>744</v>
      </c>
      <c r="H41" s="193"/>
      <c r="I41" s="194"/>
      <c r="J41" s="192" t="s">
        <v>745</v>
      </c>
      <c r="K41" s="193"/>
      <c r="L41" s="193"/>
      <c r="M41" s="193"/>
      <c r="N41" s="193"/>
      <c r="O41" s="194"/>
      <c r="P41" s="91"/>
      <c r="Q41" s="91"/>
      <c r="R41" s="91"/>
      <c r="S41" s="92"/>
      <c r="T41" s="91"/>
      <c r="U41" s="91"/>
      <c r="V41" s="91"/>
      <c r="W41" s="157" t="s">
        <v>999</v>
      </c>
      <c r="X41" s="190"/>
      <c r="Y41" s="99"/>
    </row>
    <row r="42" spans="1:25" s="7" customFormat="1" ht="58.5" customHeight="1" x14ac:dyDescent="0.25">
      <c r="A42" s="62"/>
      <c r="B42" s="195" t="s">
        <v>798</v>
      </c>
      <c r="C42" s="196"/>
      <c r="D42" s="197"/>
      <c r="E42" s="193" t="s">
        <v>1149</v>
      </c>
      <c r="F42" s="194"/>
      <c r="G42" s="192" t="s">
        <v>744</v>
      </c>
      <c r="H42" s="193"/>
      <c r="I42" s="194"/>
      <c r="J42" s="192" t="s">
        <v>745</v>
      </c>
      <c r="K42" s="193"/>
      <c r="L42" s="193"/>
      <c r="M42" s="193"/>
      <c r="N42" s="193"/>
      <c r="O42" s="194"/>
      <c r="P42" s="123"/>
      <c r="Q42" s="123"/>
      <c r="R42" s="123"/>
      <c r="S42" s="124"/>
      <c r="T42" s="123"/>
      <c r="U42" s="123"/>
      <c r="V42" s="123"/>
      <c r="W42" s="98" t="s">
        <v>1008</v>
      </c>
      <c r="X42" s="190"/>
      <c r="Y42" s="99"/>
    </row>
    <row r="43" spans="1:25" s="7" customFormat="1" ht="60" customHeight="1" x14ac:dyDescent="0.25">
      <c r="A43" s="62"/>
      <c r="B43" s="195" t="s">
        <v>799</v>
      </c>
      <c r="C43" s="196"/>
      <c r="D43" s="197"/>
      <c r="E43" s="193" t="s">
        <v>1149</v>
      </c>
      <c r="F43" s="194"/>
      <c r="G43" s="192" t="s">
        <v>744</v>
      </c>
      <c r="H43" s="193"/>
      <c r="I43" s="194"/>
      <c r="J43" s="192" t="s">
        <v>745</v>
      </c>
      <c r="K43" s="193"/>
      <c r="L43" s="193"/>
      <c r="M43" s="193"/>
      <c r="N43" s="193"/>
      <c r="O43" s="194"/>
      <c r="P43" s="123"/>
      <c r="Q43" s="123"/>
      <c r="R43" s="123"/>
      <c r="S43" s="124"/>
      <c r="T43" s="123"/>
      <c r="U43" s="123"/>
      <c r="V43" s="123"/>
      <c r="W43" s="157" t="s">
        <v>1008</v>
      </c>
      <c r="X43" s="190"/>
      <c r="Y43" s="99"/>
    </row>
    <row r="44" spans="1:25" s="7" customFormat="1" ht="75" customHeight="1" x14ac:dyDescent="0.25">
      <c r="A44" s="62"/>
      <c r="B44" s="195" t="s">
        <v>800</v>
      </c>
      <c r="C44" s="196"/>
      <c r="D44" s="197"/>
      <c r="E44" s="193" t="s">
        <v>1149</v>
      </c>
      <c r="F44" s="194"/>
      <c r="G44" s="192" t="s">
        <v>744</v>
      </c>
      <c r="H44" s="193"/>
      <c r="I44" s="194"/>
      <c r="J44" s="192" t="s">
        <v>745</v>
      </c>
      <c r="K44" s="193"/>
      <c r="L44" s="193"/>
      <c r="M44" s="193"/>
      <c r="N44" s="193"/>
      <c r="O44" s="194"/>
      <c r="P44" s="123"/>
      <c r="Q44" s="123"/>
      <c r="R44" s="123"/>
      <c r="S44" s="124"/>
      <c r="T44" s="123"/>
      <c r="U44" s="123"/>
      <c r="V44" s="123"/>
      <c r="W44" s="98" t="s">
        <v>1008</v>
      </c>
      <c r="X44" s="190"/>
      <c r="Y44" s="99"/>
    </row>
    <row r="45" spans="1:25" s="7" customFormat="1" ht="94.5" customHeight="1" x14ac:dyDescent="0.25">
      <c r="A45" s="62"/>
      <c r="B45" s="195" t="s">
        <v>801</v>
      </c>
      <c r="C45" s="196"/>
      <c r="D45" s="197"/>
      <c r="E45" s="193" t="s">
        <v>1149</v>
      </c>
      <c r="F45" s="194"/>
      <c r="G45" s="192" t="s">
        <v>744</v>
      </c>
      <c r="H45" s="193"/>
      <c r="I45" s="194"/>
      <c r="J45" s="192" t="s">
        <v>745</v>
      </c>
      <c r="K45" s="193"/>
      <c r="L45" s="193"/>
      <c r="M45" s="193"/>
      <c r="N45" s="193"/>
      <c r="O45" s="194"/>
      <c r="P45" s="123"/>
      <c r="Q45" s="123"/>
      <c r="R45" s="123"/>
      <c r="S45" s="124"/>
      <c r="T45" s="123"/>
      <c r="U45" s="123"/>
      <c r="V45" s="123"/>
      <c r="W45" s="98" t="s">
        <v>772</v>
      </c>
      <c r="X45" s="190"/>
      <c r="Y45" s="99"/>
    </row>
    <row r="46" spans="1:25" s="7" customFormat="1" ht="93" customHeight="1" x14ac:dyDescent="0.25">
      <c r="A46" s="62"/>
      <c r="B46" s="195" t="s">
        <v>802</v>
      </c>
      <c r="C46" s="196"/>
      <c r="D46" s="197"/>
      <c r="E46" s="193" t="s">
        <v>1149</v>
      </c>
      <c r="F46" s="194"/>
      <c r="G46" s="192" t="s">
        <v>744</v>
      </c>
      <c r="H46" s="193"/>
      <c r="I46" s="194"/>
      <c r="J46" s="192" t="s">
        <v>745</v>
      </c>
      <c r="K46" s="193"/>
      <c r="L46" s="193"/>
      <c r="M46" s="193"/>
      <c r="N46" s="193"/>
      <c r="O46" s="194"/>
      <c r="P46" s="123"/>
      <c r="Q46" s="123"/>
      <c r="R46" s="123"/>
      <c r="S46" s="124"/>
      <c r="T46" s="123"/>
      <c r="U46" s="123"/>
      <c r="V46" s="123"/>
      <c r="W46" s="98" t="s">
        <v>772</v>
      </c>
      <c r="X46" s="190"/>
      <c r="Y46" s="99"/>
    </row>
    <row r="47" spans="1:25" s="7" customFormat="1" ht="129.75" customHeight="1" x14ac:dyDescent="0.25">
      <c r="A47" s="62"/>
      <c r="B47" s="195" t="s">
        <v>803</v>
      </c>
      <c r="C47" s="196"/>
      <c r="D47" s="197"/>
      <c r="E47" s="193" t="s">
        <v>1149</v>
      </c>
      <c r="F47" s="194"/>
      <c r="G47" s="192" t="s">
        <v>744</v>
      </c>
      <c r="H47" s="193"/>
      <c r="I47" s="194"/>
      <c r="J47" s="192" t="s">
        <v>745</v>
      </c>
      <c r="K47" s="193"/>
      <c r="L47" s="193"/>
      <c r="M47" s="193"/>
      <c r="N47" s="193"/>
      <c r="O47" s="194"/>
      <c r="P47" s="91"/>
      <c r="Q47" s="91"/>
      <c r="R47" s="91"/>
      <c r="S47" s="92"/>
      <c r="T47" s="91"/>
      <c r="U47" s="91"/>
      <c r="V47" s="91"/>
      <c r="W47" s="157" t="s">
        <v>1010</v>
      </c>
      <c r="X47" s="185"/>
      <c r="Y47" s="99"/>
    </row>
    <row r="48" spans="1:25" s="7" customFormat="1" ht="93.75" customHeight="1" x14ac:dyDescent="0.25">
      <c r="A48" s="62"/>
      <c r="B48" s="195" t="s">
        <v>804</v>
      </c>
      <c r="C48" s="196"/>
      <c r="D48" s="197"/>
      <c r="E48" s="193" t="s">
        <v>1149</v>
      </c>
      <c r="F48" s="194"/>
      <c r="G48" s="192" t="s">
        <v>744</v>
      </c>
      <c r="H48" s="193"/>
      <c r="I48" s="194"/>
      <c r="J48" s="192" t="s">
        <v>745</v>
      </c>
      <c r="K48" s="193"/>
      <c r="L48" s="193"/>
      <c r="M48" s="193"/>
      <c r="N48" s="193"/>
      <c r="O48" s="194"/>
      <c r="P48" s="91"/>
      <c r="Q48" s="91"/>
      <c r="R48" s="91"/>
      <c r="S48" s="92"/>
      <c r="T48" s="91"/>
      <c r="U48" s="91"/>
      <c r="V48" s="91"/>
      <c r="W48" s="157" t="s">
        <v>999</v>
      </c>
      <c r="X48" s="186"/>
      <c r="Y48" s="99"/>
    </row>
    <row r="49" spans="1:25" s="7" customFormat="1" ht="123.75" customHeight="1" x14ac:dyDescent="0.25">
      <c r="A49" s="62"/>
      <c r="B49" s="195" t="s">
        <v>805</v>
      </c>
      <c r="C49" s="196"/>
      <c r="D49" s="197"/>
      <c r="E49" s="193" t="s">
        <v>1149</v>
      </c>
      <c r="F49" s="194"/>
      <c r="G49" s="192" t="s">
        <v>744</v>
      </c>
      <c r="H49" s="193"/>
      <c r="I49" s="194"/>
      <c r="J49" s="192" t="s">
        <v>745</v>
      </c>
      <c r="K49" s="193"/>
      <c r="L49" s="193"/>
      <c r="M49" s="193"/>
      <c r="N49" s="193"/>
      <c r="O49" s="194"/>
      <c r="P49" s="91"/>
      <c r="Q49" s="91"/>
      <c r="R49" s="91"/>
      <c r="S49" s="92"/>
      <c r="T49" s="91"/>
      <c r="U49" s="91"/>
      <c r="V49" s="91"/>
      <c r="W49" s="157" t="s">
        <v>999</v>
      </c>
      <c r="X49" s="184" t="s">
        <v>1012</v>
      </c>
      <c r="Y49" s="99"/>
    </row>
    <row r="50" spans="1:25" s="7" customFormat="1" ht="105" customHeight="1" x14ac:dyDescent="0.25">
      <c r="A50" s="62"/>
      <c r="B50" s="195" t="s">
        <v>806</v>
      </c>
      <c r="C50" s="196"/>
      <c r="D50" s="197"/>
      <c r="E50" s="193" t="s">
        <v>1149</v>
      </c>
      <c r="F50" s="194"/>
      <c r="G50" s="192" t="s">
        <v>744</v>
      </c>
      <c r="H50" s="193"/>
      <c r="I50" s="194"/>
      <c r="J50" s="192" t="s">
        <v>745</v>
      </c>
      <c r="K50" s="193"/>
      <c r="L50" s="193"/>
      <c r="M50" s="193"/>
      <c r="N50" s="193"/>
      <c r="O50" s="194"/>
      <c r="P50" s="121"/>
      <c r="Q50" s="121"/>
      <c r="R50" s="121"/>
      <c r="S50" s="122"/>
      <c r="T50" s="121"/>
      <c r="U50" s="121"/>
      <c r="V50" s="121"/>
      <c r="W50" s="157" t="s">
        <v>1008</v>
      </c>
      <c r="X50" s="186"/>
      <c r="Y50" s="99"/>
    </row>
    <row r="51" spans="1:25" x14ac:dyDescent="0.25">
      <c r="A51" s="198"/>
      <c r="B51" s="212" t="s">
        <v>42</v>
      </c>
      <c r="C51" s="205" t="s">
        <v>22</v>
      </c>
      <c r="D51" s="107" t="s">
        <v>18</v>
      </c>
      <c r="E51" s="97">
        <v>4.9000000000000004</v>
      </c>
      <c r="F51" s="97">
        <v>4.9000000000000004</v>
      </c>
      <c r="G51" s="97">
        <v>4.9000000000000004</v>
      </c>
      <c r="H51" s="97">
        <v>4.9000000000000004</v>
      </c>
      <c r="I51" s="97">
        <v>5</v>
      </c>
      <c r="J51" s="97">
        <v>5.2</v>
      </c>
      <c r="K51" s="97">
        <v>5.2</v>
      </c>
      <c r="L51" s="97">
        <v>5.2</v>
      </c>
      <c r="M51" s="97">
        <v>5.3</v>
      </c>
      <c r="N51" s="97">
        <v>5.4</v>
      </c>
      <c r="O51" s="97">
        <v>5.5</v>
      </c>
      <c r="S51" s="198" t="s">
        <v>19</v>
      </c>
      <c r="W51" s="94"/>
      <c r="X51" s="99"/>
      <c r="Y51" s="94"/>
    </row>
    <row r="52" spans="1:25" x14ac:dyDescent="0.25">
      <c r="A52" s="198"/>
      <c r="B52" s="212"/>
      <c r="C52" s="206"/>
      <c r="D52" s="107" t="s">
        <v>20</v>
      </c>
      <c r="E52" s="97">
        <v>5.3</v>
      </c>
      <c r="F52" s="97">
        <v>5.3</v>
      </c>
      <c r="G52" s="97">
        <v>5.3</v>
      </c>
      <c r="H52" s="97">
        <v>5.4</v>
      </c>
      <c r="I52" s="97">
        <v>5.5</v>
      </c>
      <c r="J52" s="97">
        <v>5.7</v>
      </c>
      <c r="K52" s="97">
        <v>5.7</v>
      </c>
      <c r="L52" s="97">
        <v>5.7</v>
      </c>
      <c r="M52" s="97">
        <v>5.8</v>
      </c>
      <c r="N52" s="97">
        <v>5.9</v>
      </c>
      <c r="O52" s="97">
        <v>6</v>
      </c>
      <c r="S52" s="198"/>
      <c r="W52" s="94"/>
      <c r="X52" s="99"/>
      <c r="Y52" s="94"/>
    </row>
    <row r="53" spans="1:25" x14ac:dyDescent="0.25">
      <c r="A53" s="198"/>
      <c r="B53" s="212" t="s">
        <v>43</v>
      </c>
      <c r="C53" s="205" t="s">
        <v>22</v>
      </c>
      <c r="D53" s="107" t="s">
        <v>18</v>
      </c>
      <c r="E53" s="97">
        <v>3.9</v>
      </c>
      <c r="F53" s="97">
        <v>3.9</v>
      </c>
      <c r="G53" s="97">
        <v>4</v>
      </c>
      <c r="H53" s="97">
        <v>4.2</v>
      </c>
      <c r="I53" s="97">
        <v>4.0999999999999996</v>
      </c>
      <c r="J53" s="97">
        <v>4.2</v>
      </c>
      <c r="K53" s="97">
        <v>4.2</v>
      </c>
      <c r="L53" s="97">
        <v>4.3</v>
      </c>
      <c r="M53" s="97">
        <v>4.4000000000000004</v>
      </c>
      <c r="N53" s="97">
        <v>4.4000000000000004</v>
      </c>
      <c r="O53" s="97">
        <v>4.5</v>
      </c>
      <c r="S53" s="198" t="s">
        <v>19</v>
      </c>
      <c r="W53" s="94"/>
      <c r="X53" s="99"/>
      <c r="Y53" s="94"/>
    </row>
    <row r="54" spans="1:25" x14ac:dyDescent="0.25">
      <c r="A54" s="198"/>
      <c r="B54" s="212"/>
      <c r="C54" s="206"/>
      <c r="D54" s="107" t="s">
        <v>20</v>
      </c>
      <c r="E54" s="97">
        <v>3.4</v>
      </c>
      <c r="F54" s="97">
        <v>3.4</v>
      </c>
      <c r="G54" s="97">
        <v>3.5</v>
      </c>
      <c r="H54" s="97">
        <v>3.6</v>
      </c>
      <c r="I54" s="97">
        <v>3.6</v>
      </c>
      <c r="J54" s="97">
        <v>3.7</v>
      </c>
      <c r="K54" s="97">
        <v>3.7</v>
      </c>
      <c r="L54" s="97">
        <v>3.7</v>
      </c>
      <c r="M54" s="97">
        <v>3.8</v>
      </c>
      <c r="N54" s="97">
        <v>3.9</v>
      </c>
      <c r="O54" s="97">
        <v>3.9</v>
      </c>
      <c r="S54" s="198"/>
      <c r="W54" s="94"/>
      <c r="X54" s="99"/>
      <c r="Y54" s="94"/>
    </row>
    <row r="55" spans="1:25" s="118" customFormat="1" ht="28.5" customHeight="1" x14ac:dyDescent="0.25">
      <c r="A55" s="114" t="s">
        <v>44</v>
      </c>
      <c r="B55" s="202" t="s">
        <v>807</v>
      </c>
      <c r="C55" s="203"/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4"/>
    </row>
    <row r="56" spans="1:25" s="7" customFormat="1" ht="110.25" customHeight="1" x14ac:dyDescent="0.25">
      <c r="A56" s="62"/>
      <c r="B56" s="195" t="s">
        <v>808</v>
      </c>
      <c r="C56" s="196"/>
      <c r="D56" s="197"/>
      <c r="E56" s="193" t="s">
        <v>1149</v>
      </c>
      <c r="F56" s="194"/>
      <c r="G56" s="192" t="s">
        <v>744</v>
      </c>
      <c r="H56" s="193"/>
      <c r="I56" s="194"/>
      <c r="J56" s="192" t="s">
        <v>745</v>
      </c>
      <c r="K56" s="193"/>
      <c r="L56" s="193"/>
      <c r="M56" s="193"/>
      <c r="N56" s="193"/>
      <c r="O56" s="194"/>
      <c r="P56" s="116"/>
      <c r="Q56" s="116"/>
      <c r="R56" s="116"/>
      <c r="S56" s="101"/>
      <c r="T56" s="116"/>
      <c r="U56" s="116"/>
      <c r="V56" s="116"/>
      <c r="W56" s="158" t="s">
        <v>1013</v>
      </c>
      <c r="X56" s="98" t="s">
        <v>810</v>
      </c>
      <c r="Y56" s="99"/>
    </row>
    <row r="57" spans="1:25" s="7" customFormat="1" ht="78.75" customHeight="1" x14ac:dyDescent="0.25">
      <c r="A57" s="62"/>
      <c r="B57" s="195" t="s">
        <v>809</v>
      </c>
      <c r="C57" s="196"/>
      <c r="D57" s="197"/>
      <c r="E57" s="193" t="s">
        <v>1149</v>
      </c>
      <c r="F57" s="194"/>
      <c r="G57" s="192" t="s">
        <v>744</v>
      </c>
      <c r="H57" s="193"/>
      <c r="I57" s="194"/>
      <c r="J57" s="192" t="s">
        <v>745</v>
      </c>
      <c r="K57" s="193"/>
      <c r="L57" s="193"/>
      <c r="M57" s="193"/>
      <c r="N57" s="193"/>
      <c r="O57" s="194"/>
      <c r="P57" s="91"/>
      <c r="Q57" s="91"/>
      <c r="R57" s="91"/>
      <c r="S57" s="61"/>
      <c r="T57" s="91"/>
      <c r="U57" s="91"/>
      <c r="V57" s="91"/>
      <c r="W57" s="98" t="s">
        <v>772</v>
      </c>
      <c r="X57" s="98" t="s">
        <v>811</v>
      </c>
      <c r="Y57" s="99"/>
    </row>
    <row r="58" spans="1:25" ht="15" customHeight="1" x14ac:dyDescent="0.25">
      <c r="A58" s="198"/>
      <c r="B58" s="212" t="s">
        <v>46</v>
      </c>
      <c r="C58" s="205" t="s">
        <v>825</v>
      </c>
      <c r="D58" s="107" t="s">
        <v>18</v>
      </c>
      <c r="E58" s="97">
        <v>-5.7</v>
      </c>
      <c r="F58" s="97">
        <v>-6.2</v>
      </c>
      <c r="G58" s="97">
        <v>-6.1</v>
      </c>
      <c r="H58" s="97">
        <v>-7</v>
      </c>
      <c r="I58" s="97">
        <v>-6.5</v>
      </c>
      <c r="J58" s="97">
        <v>-6.5</v>
      </c>
      <c r="K58" s="97">
        <v>-6.7</v>
      </c>
      <c r="L58" s="97">
        <v>-6.8</v>
      </c>
      <c r="M58" s="97">
        <v>-7</v>
      </c>
      <c r="N58" s="97">
        <v>-7.1</v>
      </c>
      <c r="O58" s="97">
        <v>-7.1</v>
      </c>
      <c r="S58" s="198" t="s">
        <v>19</v>
      </c>
      <c r="W58" s="94"/>
      <c r="X58" s="99"/>
      <c r="Y58" s="94"/>
    </row>
    <row r="59" spans="1:25" ht="30.75" customHeight="1" x14ac:dyDescent="0.25">
      <c r="A59" s="198"/>
      <c r="B59" s="212"/>
      <c r="C59" s="206"/>
      <c r="D59" s="107" t="s">
        <v>20</v>
      </c>
      <c r="E59" s="97">
        <v>-5.6</v>
      </c>
      <c r="F59" s="97">
        <v>-5.3</v>
      </c>
      <c r="G59" s="97">
        <v>-4.4000000000000004</v>
      </c>
      <c r="H59" s="97">
        <v>-4</v>
      </c>
      <c r="I59" s="97">
        <v>-3.6</v>
      </c>
      <c r="J59" s="97">
        <v>-3.2</v>
      </c>
      <c r="K59" s="97">
        <v>-3</v>
      </c>
      <c r="L59" s="97">
        <v>-2.6</v>
      </c>
      <c r="M59" s="97">
        <v>-2.1</v>
      </c>
      <c r="N59" s="97">
        <v>-1.7</v>
      </c>
      <c r="O59" s="97">
        <v>-1.3</v>
      </c>
      <c r="S59" s="198"/>
      <c r="W59" s="94"/>
      <c r="X59" s="99"/>
      <c r="Y59" s="94"/>
    </row>
    <row r="60" spans="1:25" s="9" customFormat="1" ht="14.25" x14ac:dyDescent="0.2">
      <c r="A60" s="112" t="s">
        <v>48</v>
      </c>
      <c r="B60" s="216" t="s">
        <v>49</v>
      </c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S60" s="112"/>
      <c r="W60" s="113"/>
      <c r="X60" s="113"/>
      <c r="Y60" s="113"/>
    </row>
    <row r="61" spans="1:25" s="118" customFormat="1" ht="38.25" customHeight="1" x14ac:dyDescent="0.25">
      <c r="A61" s="125" t="s">
        <v>50</v>
      </c>
      <c r="B61" s="246" t="s">
        <v>51</v>
      </c>
      <c r="C61" s="247"/>
      <c r="D61" s="247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  <c r="Q61" s="247"/>
      <c r="R61" s="247"/>
      <c r="S61" s="247"/>
      <c r="T61" s="247"/>
      <c r="U61" s="247"/>
      <c r="V61" s="247"/>
      <c r="W61" s="247"/>
      <c r="X61" s="247"/>
      <c r="Y61" s="248"/>
    </row>
    <row r="62" spans="1:25" s="7" customFormat="1" ht="114.75" customHeight="1" x14ac:dyDescent="0.25">
      <c r="A62" s="61"/>
      <c r="B62" s="195" t="s">
        <v>333</v>
      </c>
      <c r="C62" s="196"/>
      <c r="D62" s="197"/>
      <c r="E62" s="193" t="s">
        <v>1149</v>
      </c>
      <c r="F62" s="194"/>
      <c r="G62" s="192" t="s">
        <v>744</v>
      </c>
      <c r="H62" s="193"/>
      <c r="I62" s="194"/>
      <c r="J62" s="192" t="s">
        <v>745</v>
      </c>
      <c r="K62" s="193"/>
      <c r="L62" s="193"/>
      <c r="M62" s="193"/>
      <c r="N62" s="193"/>
      <c r="O62" s="194"/>
      <c r="P62" s="91"/>
      <c r="Q62" s="91"/>
      <c r="R62" s="91"/>
      <c r="S62" s="61"/>
      <c r="T62" s="91"/>
      <c r="U62" s="91"/>
      <c r="V62" s="91"/>
      <c r="W62" s="158" t="s">
        <v>1015</v>
      </c>
      <c r="X62" s="184" t="s">
        <v>812</v>
      </c>
      <c r="Y62" s="156" t="s">
        <v>1014</v>
      </c>
    </row>
    <row r="63" spans="1:25" s="7" customFormat="1" ht="122.25" customHeight="1" x14ac:dyDescent="0.25">
      <c r="A63" s="61"/>
      <c r="B63" s="195" t="s">
        <v>320</v>
      </c>
      <c r="C63" s="196"/>
      <c r="D63" s="197"/>
      <c r="E63" s="193" t="s">
        <v>1149</v>
      </c>
      <c r="F63" s="194"/>
      <c r="G63" s="192" t="s">
        <v>744</v>
      </c>
      <c r="H63" s="193"/>
      <c r="I63" s="194"/>
      <c r="J63" s="192" t="s">
        <v>745</v>
      </c>
      <c r="K63" s="193"/>
      <c r="L63" s="193"/>
      <c r="M63" s="193"/>
      <c r="N63" s="193"/>
      <c r="O63" s="194"/>
      <c r="P63" s="91"/>
      <c r="Q63" s="91"/>
      <c r="R63" s="91"/>
      <c r="S63" s="61"/>
      <c r="T63" s="91"/>
      <c r="U63" s="91"/>
      <c r="V63" s="91"/>
      <c r="W63" s="158" t="s">
        <v>1016</v>
      </c>
      <c r="X63" s="190"/>
      <c r="Y63" s="99"/>
    </row>
    <row r="64" spans="1:25" s="7" customFormat="1" ht="79.5" customHeight="1" x14ac:dyDescent="0.25">
      <c r="A64" s="61"/>
      <c r="B64" s="195" t="s">
        <v>321</v>
      </c>
      <c r="C64" s="196"/>
      <c r="D64" s="197"/>
      <c r="E64" s="193" t="s">
        <v>1149</v>
      </c>
      <c r="F64" s="194"/>
      <c r="G64" s="192" t="s">
        <v>744</v>
      </c>
      <c r="H64" s="193"/>
      <c r="I64" s="194"/>
      <c r="J64" s="192" t="s">
        <v>745</v>
      </c>
      <c r="K64" s="193"/>
      <c r="L64" s="193"/>
      <c r="M64" s="193"/>
      <c r="N64" s="193"/>
      <c r="O64" s="194"/>
      <c r="P64" s="91"/>
      <c r="Q64" s="91"/>
      <c r="R64" s="91"/>
      <c r="S64" s="61"/>
      <c r="T64" s="91"/>
      <c r="U64" s="91"/>
      <c r="V64" s="91"/>
      <c r="W64" s="158" t="s">
        <v>1016</v>
      </c>
      <c r="X64" s="190"/>
      <c r="Y64" s="99"/>
    </row>
    <row r="65" spans="1:25" s="7" customFormat="1" ht="90" customHeight="1" x14ac:dyDescent="0.25">
      <c r="A65" s="61"/>
      <c r="B65" s="195" t="s">
        <v>322</v>
      </c>
      <c r="C65" s="196"/>
      <c r="D65" s="197"/>
      <c r="E65" s="193" t="s">
        <v>1149</v>
      </c>
      <c r="F65" s="194"/>
      <c r="G65" s="192" t="s">
        <v>744</v>
      </c>
      <c r="H65" s="193"/>
      <c r="I65" s="194"/>
      <c r="J65" s="192" t="s">
        <v>745</v>
      </c>
      <c r="K65" s="193"/>
      <c r="L65" s="193"/>
      <c r="M65" s="193"/>
      <c r="N65" s="193"/>
      <c r="O65" s="194"/>
      <c r="P65" s="91"/>
      <c r="Q65" s="91"/>
      <c r="R65" s="91"/>
      <c r="S65" s="61"/>
      <c r="T65" s="91"/>
      <c r="U65" s="91"/>
      <c r="V65" s="91"/>
      <c r="W65" s="158" t="s">
        <v>1021</v>
      </c>
      <c r="X65" s="190"/>
      <c r="Y65" s="99"/>
    </row>
    <row r="66" spans="1:25" s="7" customFormat="1" ht="76.5" customHeight="1" x14ac:dyDescent="0.25">
      <c r="A66" s="61"/>
      <c r="B66" s="195" t="s">
        <v>323</v>
      </c>
      <c r="C66" s="196"/>
      <c r="D66" s="197"/>
      <c r="E66" s="193" t="s">
        <v>1149</v>
      </c>
      <c r="F66" s="194"/>
      <c r="G66" s="192" t="s">
        <v>744</v>
      </c>
      <c r="H66" s="193"/>
      <c r="I66" s="194"/>
      <c r="J66" s="192" t="s">
        <v>745</v>
      </c>
      <c r="K66" s="193"/>
      <c r="L66" s="193"/>
      <c r="M66" s="193"/>
      <c r="N66" s="193"/>
      <c r="O66" s="194"/>
      <c r="P66" s="91"/>
      <c r="Q66" s="91"/>
      <c r="R66" s="91"/>
      <c r="S66" s="61"/>
      <c r="T66" s="91"/>
      <c r="U66" s="91"/>
      <c r="V66" s="91"/>
      <c r="W66" s="158" t="s">
        <v>1017</v>
      </c>
      <c r="X66" s="190"/>
      <c r="Y66" s="99"/>
    </row>
    <row r="67" spans="1:25" s="7" customFormat="1" ht="59.25" customHeight="1" x14ac:dyDescent="0.25">
      <c r="A67" s="61"/>
      <c r="B67" s="195" t="s">
        <v>324</v>
      </c>
      <c r="C67" s="196"/>
      <c r="D67" s="197"/>
      <c r="E67" s="193" t="s">
        <v>1149</v>
      </c>
      <c r="F67" s="194"/>
      <c r="G67" s="192" t="s">
        <v>744</v>
      </c>
      <c r="H67" s="193"/>
      <c r="I67" s="194"/>
      <c r="J67" s="192" t="s">
        <v>745</v>
      </c>
      <c r="K67" s="193"/>
      <c r="L67" s="193"/>
      <c r="M67" s="193"/>
      <c r="N67" s="193"/>
      <c r="O67" s="194"/>
      <c r="P67" s="91"/>
      <c r="Q67" s="91"/>
      <c r="R67" s="91"/>
      <c r="S67" s="61"/>
      <c r="T67" s="91"/>
      <c r="U67" s="91"/>
      <c r="V67" s="91"/>
      <c r="W67" s="98" t="s">
        <v>772</v>
      </c>
      <c r="X67" s="190"/>
      <c r="Y67" s="99"/>
    </row>
    <row r="68" spans="1:25" s="7" customFormat="1" ht="141" customHeight="1" x14ac:dyDescent="0.25">
      <c r="A68" s="61"/>
      <c r="B68" s="195" t="s">
        <v>325</v>
      </c>
      <c r="C68" s="196"/>
      <c r="D68" s="197"/>
      <c r="E68" s="193" t="s">
        <v>1149</v>
      </c>
      <c r="F68" s="194"/>
      <c r="G68" s="192" t="s">
        <v>744</v>
      </c>
      <c r="H68" s="193"/>
      <c r="I68" s="194"/>
      <c r="J68" s="192" t="s">
        <v>745</v>
      </c>
      <c r="K68" s="193"/>
      <c r="L68" s="193"/>
      <c r="M68" s="193"/>
      <c r="N68" s="193"/>
      <c r="O68" s="194"/>
      <c r="P68" s="91"/>
      <c r="Q68" s="91"/>
      <c r="R68" s="91"/>
      <c r="S68" s="61"/>
      <c r="T68" s="91"/>
      <c r="U68" s="91"/>
      <c r="V68" s="91"/>
      <c r="W68" s="157" t="s">
        <v>1018</v>
      </c>
      <c r="X68" s="190"/>
      <c r="Y68" s="99"/>
    </row>
    <row r="69" spans="1:25" s="7" customFormat="1" ht="108.75" customHeight="1" x14ac:dyDescent="0.25">
      <c r="A69" s="61"/>
      <c r="B69" s="195" t="s">
        <v>326</v>
      </c>
      <c r="C69" s="196"/>
      <c r="D69" s="197"/>
      <c r="E69" s="193" t="s">
        <v>1149</v>
      </c>
      <c r="F69" s="194"/>
      <c r="G69" s="192" t="s">
        <v>744</v>
      </c>
      <c r="H69" s="193"/>
      <c r="I69" s="194"/>
      <c r="J69" s="192" t="s">
        <v>745</v>
      </c>
      <c r="K69" s="193"/>
      <c r="L69" s="193"/>
      <c r="M69" s="193"/>
      <c r="N69" s="193"/>
      <c r="O69" s="194"/>
      <c r="P69" s="91"/>
      <c r="Q69" s="91"/>
      <c r="R69" s="91"/>
      <c r="S69" s="61"/>
      <c r="T69" s="91"/>
      <c r="U69" s="91"/>
      <c r="V69" s="91"/>
      <c r="W69" s="157" t="s">
        <v>772</v>
      </c>
      <c r="X69" s="190"/>
      <c r="Y69" s="99"/>
    </row>
    <row r="70" spans="1:25" s="7" customFormat="1" ht="123.75" customHeight="1" x14ac:dyDescent="0.25">
      <c r="A70" s="61"/>
      <c r="B70" s="195" t="s">
        <v>327</v>
      </c>
      <c r="C70" s="196"/>
      <c r="D70" s="197"/>
      <c r="E70" s="193" t="s">
        <v>1149</v>
      </c>
      <c r="F70" s="194"/>
      <c r="G70" s="192" t="s">
        <v>744</v>
      </c>
      <c r="H70" s="193"/>
      <c r="I70" s="194"/>
      <c r="J70" s="192" t="s">
        <v>745</v>
      </c>
      <c r="K70" s="193"/>
      <c r="L70" s="193"/>
      <c r="M70" s="193"/>
      <c r="N70" s="193"/>
      <c r="O70" s="194"/>
      <c r="P70" s="91"/>
      <c r="Q70" s="91"/>
      <c r="R70" s="91"/>
      <c r="S70" s="61"/>
      <c r="T70" s="91"/>
      <c r="U70" s="91"/>
      <c r="V70" s="91"/>
      <c r="W70" s="159" t="s">
        <v>1019</v>
      </c>
      <c r="X70" s="190"/>
      <c r="Y70" s="99"/>
    </row>
    <row r="71" spans="1:25" s="7" customFormat="1" ht="119.25" customHeight="1" x14ac:dyDescent="0.25">
      <c r="A71" s="61"/>
      <c r="B71" s="195" t="s">
        <v>328</v>
      </c>
      <c r="C71" s="196"/>
      <c r="D71" s="197"/>
      <c r="E71" s="193" t="s">
        <v>1149</v>
      </c>
      <c r="F71" s="194"/>
      <c r="G71" s="192" t="s">
        <v>744</v>
      </c>
      <c r="H71" s="193"/>
      <c r="I71" s="194"/>
      <c r="J71" s="192" t="s">
        <v>745</v>
      </c>
      <c r="K71" s="193"/>
      <c r="L71" s="193"/>
      <c r="M71" s="193"/>
      <c r="N71" s="193"/>
      <c r="O71" s="194"/>
      <c r="P71" s="91"/>
      <c r="Q71" s="91"/>
      <c r="R71" s="91"/>
      <c r="S71" s="61"/>
      <c r="T71" s="91"/>
      <c r="U71" s="91"/>
      <c r="V71" s="91"/>
      <c r="W71" s="157" t="s">
        <v>1020</v>
      </c>
      <c r="X71" s="190"/>
      <c r="Y71" s="99"/>
    </row>
    <row r="72" spans="1:25" s="7" customFormat="1" ht="96.75" customHeight="1" x14ac:dyDescent="0.25">
      <c r="A72" s="61"/>
      <c r="B72" s="195" t="s">
        <v>329</v>
      </c>
      <c r="C72" s="196"/>
      <c r="D72" s="197"/>
      <c r="E72" s="193" t="s">
        <v>1149</v>
      </c>
      <c r="F72" s="194"/>
      <c r="G72" s="192" t="s">
        <v>744</v>
      </c>
      <c r="H72" s="193"/>
      <c r="I72" s="194"/>
      <c r="J72" s="192" t="s">
        <v>745</v>
      </c>
      <c r="K72" s="193"/>
      <c r="L72" s="193"/>
      <c r="M72" s="193"/>
      <c r="N72" s="193"/>
      <c r="O72" s="194"/>
      <c r="P72" s="91"/>
      <c r="Q72" s="91"/>
      <c r="R72" s="91"/>
      <c r="S72" s="61"/>
      <c r="T72" s="91"/>
      <c r="U72" s="91"/>
      <c r="V72" s="91"/>
      <c r="W72" s="157" t="s">
        <v>1020</v>
      </c>
      <c r="X72" s="190"/>
      <c r="Y72" s="156" t="s">
        <v>1014</v>
      </c>
    </row>
    <row r="73" spans="1:25" s="7" customFormat="1" ht="96" customHeight="1" x14ac:dyDescent="0.25">
      <c r="A73" s="61"/>
      <c r="B73" s="195" t="s">
        <v>330</v>
      </c>
      <c r="C73" s="196"/>
      <c r="D73" s="197"/>
      <c r="E73" s="193" t="s">
        <v>1149</v>
      </c>
      <c r="F73" s="194"/>
      <c r="G73" s="192" t="s">
        <v>744</v>
      </c>
      <c r="H73" s="193"/>
      <c r="I73" s="194"/>
      <c r="J73" s="192" t="s">
        <v>745</v>
      </c>
      <c r="K73" s="193"/>
      <c r="L73" s="193"/>
      <c r="M73" s="193"/>
      <c r="N73" s="193"/>
      <c r="O73" s="194"/>
      <c r="P73" s="123"/>
      <c r="Q73" s="123"/>
      <c r="R73" s="123"/>
      <c r="S73" s="126"/>
      <c r="T73" s="123"/>
      <c r="U73" s="123"/>
      <c r="V73" s="123"/>
      <c r="W73" s="103" t="s">
        <v>1022</v>
      </c>
      <c r="X73" s="190"/>
      <c r="Y73" s="99"/>
    </row>
    <row r="74" spans="1:25" s="7" customFormat="1" ht="91.5" customHeight="1" x14ac:dyDescent="0.25">
      <c r="A74" s="61"/>
      <c r="B74" s="195" t="s">
        <v>779</v>
      </c>
      <c r="C74" s="196"/>
      <c r="D74" s="197"/>
      <c r="E74" s="193" t="s">
        <v>1149</v>
      </c>
      <c r="F74" s="194"/>
      <c r="G74" s="192" t="s">
        <v>744</v>
      </c>
      <c r="H74" s="193"/>
      <c r="I74" s="194"/>
      <c r="J74" s="192" t="s">
        <v>745</v>
      </c>
      <c r="K74" s="193"/>
      <c r="L74" s="193"/>
      <c r="M74" s="193"/>
      <c r="N74" s="193"/>
      <c r="O74" s="194"/>
      <c r="P74" s="123"/>
      <c r="Q74" s="123"/>
      <c r="R74" s="123"/>
      <c r="S74" s="126"/>
      <c r="T74" s="123"/>
      <c r="U74" s="123"/>
      <c r="V74" s="123"/>
      <c r="W74" s="157" t="s">
        <v>1022</v>
      </c>
      <c r="X74" s="190"/>
      <c r="Y74" s="99"/>
    </row>
    <row r="75" spans="1:25" x14ac:dyDescent="0.25">
      <c r="A75" s="198"/>
      <c r="B75" s="212" t="s">
        <v>52</v>
      </c>
      <c r="C75" s="205" t="s">
        <v>7</v>
      </c>
      <c r="D75" s="107" t="s">
        <v>18</v>
      </c>
      <c r="E75" s="97">
        <v>32.200000000000003</v>
      </c>
      <c r="F75" s="97">
        <v>32.700000000000003</v>
      </c>
      <c r="G75" s="97">
        <v>33.200000000000003</v>
      </c>
      <c r="H75" s="97">
        <v>33.700000000000003</v>
      </c>
      <c r="I75" s="97">
        <v>33.1</v>
      </c>
      <c r="J75" s="97">
        <v>33.6</v>
      </c>
      <c r="K75" s="97">
        <v>34.1</v>
      </c>
      <c r="L75" s="97">
        <v>34.700000000000003</v>
      </c>
      <c r="M75" s="97">
        <v>35.200000000000003</v>
      </c>
      <c r="N75" s="97">
        <v>35.799999999999997</v>
      </c>
      <c r="O75" s="97">
        <v>36.299999999999997</v>
      </c>
      <c r="S75" s="198" t="s">
        <v>53</v>
      </c>
      <c r="W75" s="94"/>
      <c r="X75" s="99"/>
      <c r="Y75" s="94"/>
    </row>
    <row r="76" spans="1:25" ht="45.75" customHeight="1" x14ac:dyDescent="0.25">
      <c r="A76" s="198"/>
      <c r="B76" s="212"/>
      <c r="C76" s="206"/>
      <c r="D76" s="107" t="s">
        <v>20</v>
      </c>
      <c r="E76" s="97">
        <v>32.6</v>
      </c>
      <c r="F76" s="97">
        <v>33.1</v>
      </c>
      <c r="G76" s="97">
        <v>33.6</v>
      </c>
      <c r="H76" s="97">
        <v>34.200000000000003</v>
      </c>
      <c r="I76" s="97">
        <v>34.799999999999997</v>
      </c>
      <c r="J76" s="97">
        <v>35.4</v>
      </c>
      <c r="K76" s="97">
        <v>36</v>
      </c>
      <c r="L76" s="97">
        <v>36.6</v>
      </c>
      <c r="M76" s="97">
        <v>37.200000000000003</v>
      </c>
      <c r="N76" s="97">
        <v>37.9</v>
      </c>
      <c r="O76" s="97">
        <v>38.6</v>
      </c>
      <c r="Q76" s="3">
        <v>26.9</v>
      </c>
      <c r="R76" s="12">
        <f>O76-Q76</f>
        <v>11.700000000000003</v>
      </c>
      <c r="S76" s="198"/>
      <c r="W76" s="94"/>
      <c r="X76" s="99"/>
      <c r="Y76" s="94"/>
    </row>
    <row r="77" spans="1:25" s="127" customFormat="1" ht="28.5" customHeight="1" x14ac:dyDescent="0.25">
      <c r="A77" s="125" t="s">
        <v>54</v>
      </c>
      <c r="B77" s="207" t="s">
        <v>55</v>
      </c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  <c r="R77" s="208"/>
      <c r="S77" s="208"/>
      <c r="T77" s="208"/>
      <c r="U77" s="208"/>
      <c r="V77" s="208"/>
      <c r="W77" s="208"/>
      <c r="X77" s="208"/>
      <c r="Y77" s="209"/>
    </row>
    <row r="78" spans="1:25" s="91" customFormat="1" ht="69.75" customHeight="1" x14ac:dyDescent="0.25">
      <c r="A78" s="61"/>
      <c r="B78" s="195" t="s">
        <v>337</v>
      </c>
      <c r="C78" s="196"/>
      <c r="D78" s="197"/>
      <c r="E78" s="193" t="s">
        <v>1149</v>
      </c>
      <c r="F78" s="194"/>
      <c r="G78" s="192" t="s">
        <v>744</v>
      </c>
      <c r="H78" s="193"/>
      <c r="I78" s="194"/>
      <c r="J78" s="192" t="s">
        <v>745</v>
      </c>
      <c r="K78" s="193"/>
      <c r="L78" s="193"/>
      <c r="M78" s="193"/>
      <c r="N78" s="193"/>
      <c r="O78" s="194"/>
      <c r="S78" s="61"/>
      <c r="W78" s="157" t="s">
        <v>1006</v>
      </c>
      <c r="X78" s="184" t="s">
        <v>814</v>
      </c>
      <c r="Y78" s="179"/>
    </row>
    <row r="79" spans="1:25" s="91" customFormat="1" ht="81.75" customHeight="1" x14ac:dyDescent="0.25">
      <c r="A79" s="61"/>
      <c r="B79" s="195" t="s">
        <v>335</v>
      </c>
      <c r="C79" s="196"/>
      <c r="D79" s="197"/>
      <c r="E79" s="193" t="s">
        <v>1149</v>
      </c>
      <c r="F79" s="194"/>
      <c r="G79" s="192" t="s">
        <v>744</v>
      </c>
      <c r="H79" s="193"/>
      <c r="I79" s="194"/>
      <c r="J79" s="192" t="s">
        <v>745</v>
      </c>
      <c r="K79" s="193"/>
      <c r="L79" s="193"/>
      <c r="M79" s="193"/>
      <c r="N79" s="193"/>
      <c r="O79" s="194"/>
      <c r="S79" s="61"/>
      <c r="W79" s="157" t="s">
        <v>1006</v>
      </c>
      <c r="X79" s="190"/>
      <c r="Y79" s="180" t="s">
        <v>1023</v>
      </c>
    </row>
    <row r="80" spans="1:25" s="91" customFormat="1" ht="81.75" customHeight="1" x14ac:dyDescent="0.25">
      <c r="A80" s="61"/>
      <c r="B80" s="195" t="s">
        <v>754</v>
      </c>
      <c r="C80" s="196"/>
      <c r="D80" s="197"/>
      <c r="E80" s="193" t="s">
        <v>1149</v>
      </c>
      <c r="F80" s="194"/>
      <c r="G80" s="192" t="s">
        <v>744</v>
      </c>
      <c r="H80" s="193"/>
      <c r="I80" s="194"/>
      <c r="J80" s="192" t="s">
        <v>745</v>
      </c>
      <c r="K80" s="193"/>
      <c r="L80" s="193"/>
      <c r="M80" s="193"/>
      <c r="N80" s="193"/>
      <c r="O80" s="194"/>
      <c r="S80" s="61"/>
      <c r="W80" s="157" t="s">
        <v>1006</v>
      </c>
      <c r="X80" s="190"/>
      <c r="Y80" s="180" t="s">
        <v>1023</v>
      </c>
    </row>
    <row r="81" spans="1:25" s="91" customFormat="1" ht="63.75" customHeight="1" x14ac:dyDescent="0.25">
      <c r="A81" s="61"/>
      <c r="B81" s="195" t="s">
        <v>336</v>
      </c>
      <c r="C81" s="196"/>
      <c r="D81" s="197"/>
      <c r="E81" s="193" t="s">
        <v>1149</v>
      </c>
      <c r="F81" s="194"/>
      <c r="G81" s="192" t="s">
        <v>744</v>
      </c>
      <c r="H81" s="193"/>
      <c r="I81" s="194"/>
      <c r="J81" s="192" t="s">
        <v>745</v>
      </c>
      <c r="K81" s="193"/>
      <c r="L81" s="193"/>
      <c r="M81" s="193"/>
      <c r="N81" s="193"/>
      <c r="O81" s="194"/>
      <c r="S81" s="61"/>
      <c r="W81" s="157" t="s">
        <v>1006</v>
      </c>
      <c r="X81" s="190"/>
      <c r="Y81" s="181" t="s">
        <v>1024</v>
      </c>
    </row>
    <row r="82" spans="1:25" s="91" customFormat="1" ht="121.5" customHeight="1" x14ac:dyDescent="0.25">
      <c r="A82" s="61"/>
      <c r="B82" s="195" t="s">
        <v>1025</v>
      </c>
      <c r="C82" s="196"/>
      <c r="D82" s="197"/>
      <c r="E82" s="193" t="s">
        <v>1149</v>
      </c>
      <c r="F82" s="194"/>
      <c r="G82" s="192" t="s">
        <v>744</v>
      </c>
      <c r="H82" s="193"/>
      <c r="I82" s="194"/>
      <c r="J82" s="192" t="s">
        <v>745</v>
      </c>
      <c r="K82" s="193"/>
      <c r="L82" s="193"/>
      <c r="M82" s="193"/>
      <c r="N82" s="193"/>
      <c r="O82" s="194"/>
      <c r="S82" s="61"/>
      <c r="W82" s="157" t="s">
        <v>1006</v>
      </c>
      <c r="X82" s="190"/>
      <c r="Y82" s="180" t="s">
        <v>1026</v>
      </c>
    </row>
    <row r="83" spans="1:25" s="91" customFormat="1" ht="83.25" customHeight="1" x14ac:dyDescent="0.25">
      <c r="A83" s="61"/>
      <c r="B83" s="195" t="s">
        <v>338</v>
      </c>
      <c r="C83" s="196"/>
      <c r="D83" s="197"/>
      <c r="E83" s="193" t="s">
        <v>1149</v>
      </c>
      <c r="F83" s="194"/>
      <c r="G83" s="192" t="s">
        <v>744</v>
      </c>
      <c r="H83" s="193"/>
      <c r="I83" s="194"/>
      <c r="J83" s="192" t="s">
        <v>745</v>
      </c>
      <c r="K83" s="193"/>
      <c r="L83" s="193"/>
      <c r="M83" s="193"/>
      <c r="N83" s="193"/>
      <c r="O83" s="194"/>
      <c r="S83" s="61"/>
      <c r="W83" s="157" t="s">
        <v>1006</v>
      </c>
      <c r="X83" s="190"/>
      <c r="Y83" s="180" t="s">
        <v>1027</v>
      </c>
    </row>
    <row r="84" spans="1:25" s="91" customFormat="1" ht="91.5" customHeight="1" x14ac:dyDescent="0.25">
      <c r="A84" s="61"/>
      <c r="B84" s="195" t="s">
        <v>813</v>
      </c>
      <c r="C84" s="196"/>
      <c r="D84" s="197"/>
      <c r="E84" s="193" t="s">
        <v>1149</v>
      </c>
      <c r="F84" s="194"/>
      <c r="G84" s="192" t="s">
        <v>744</v>
      </c>
      <c r="H84" s="193"/>
      <c r="I84" s="194"/>
      <c r="J84" s="192" t="s">
        <v>745</v>
      </c>
      <c r="K84" s="193"/>
      <c r="L84" s="193"/>
      <c r="M84" s="193"/>
      <c r="N84" s="193"/>
      <c r="O84" s="194"/>
      <c r="S84" s="61"/>
      <c r="W84" s="157" t="s">
        <v>1006</v>
      </c>
      <c r="X84" s="191"/>
      <c r="Y84" s="180" t="s">
        <v>1026</v>
      </c>
    </row>
    <row r="85" spans="1:25" x14ac:dyDescent="0.25">
      <c r="A85" s="198"/>
      <c r="B85" s="227" t="s">
        <v>815</v>
      </c>
      <c r="C85" s="205" t="s">
        <v>7</v>
      </c>
      <c r="D85" s="107" t="s">
        <v>18</v>
      </c>
      <c r="E85" s="95">
        <v>93.6</v>
      </c>
      <c r="F85" s="95">
        <v>92.9</v>
      </c>
      <c r="G85" s="95">
        <v>94.5</v>
      </c>
      <c r="H85" s="95">
        <v>94.6</v>
      </c>
      <c r="I85" s="95">
        <v>93.7</v>
      </c>
      <c r="J85" s="95">
        <v>94</v>
      </c>
      <c r="K85" s="95">
        <v>93.9</v>
      </c>
      <c r="L85" s="95">
        <v>93.9</v>
      </c>
      <c r="M85" s="95">
        <v>94.1</v>
      </c>
      <c r="N85" s="95">
        <v>94</v>
      </c>
      <c r="O85" s="95">
        <v>93.9</v>
      </c>
      <c r="S85" s="198" t="s">
        <v>34</v>
      </c>
      <c r="W85" s="94"/>
      <c r="X85" s="99"/>
      <c r="Y85" s="94"/>
    </row>
    <row r="86" spans="1:25" x14ac:dyDescent="0.25">
      <c r="A86" s="198"/>
      <c r="B86" s="227"/>
      <c r="C86" s="206"/>
      <c r="D86" s="107" t="s">
        <v>20</v>
      </c>
      <c r="E86" s="95">
        <v>93.9</v>
      </c>
      <c r="F86" s="95">
        <v>93.2</v>
      </c>
      <c r="G86" s="95">
        <v>94.8</v>
      </c>
      <c r="H86" s="95">
        <v>94.9</v>
      </c>
      <c r="I86" s="95">
        <v>95</v>
      </c>
      <c r="J86" s="95">
        <v>95.2</v>
      </c>
      <c r="K86" s="95">
        <v>95.3</v>
      </c>
      <c r="L86" s="95">
        <v>95.4</v>
      </c>
      <c r="M86" s="95">
        <v>95.5</v>
      </c>
      <c r="N86" s="95">
        <v>95.6</v>
      </c>
      <c r="O86" s="95">
        <v>96</v>
      </c>
      <c r="S86" s="198"/>
      <c r="W86" s="94"/>
      <c r="X86" s="99"/>
      <c r="Y86" s="94"/>
    </row>
    <row r="87" spans="1:25" x14ac:dyDescent="0.25">
      <c r="A87" s="198"/>
      <c r="B87" s="227" t="s">
        <v>816</v>
      </c>
      <c r="C87" s="205" t="s">
        <v>7</v>
      </c>
      <c r="D87" s="107" t="s">
        <v>18</v>
      </c>
      <c r="E87" s="93">
        <v>79.3</v>
      </c>
      <c r="F87" s="93">
        <v>83.8</v>
      </c>
      <c r="G87" s="93">
        <v>84.8</v>
      </c>
      <c r="H87" s="93">
        <v>82.4</v>
      </c>
      <c r="I87" s="93">
        <v>80.7</v>
      </c>
      <c r="J87" s="93">
        <v>81.8</v>
      </c>
      <c r="K87" s="93">
        <v>82.1</v>
      </c>
      <c r="L87" s="93">
        <v>82.6</v>
      </c>
      <c r="M87" s="93">
        <v>82.4</v>
      </c>
      <c r="N87" s="93">
        <v>82</v>
      </c>
      <c r="O87" s="93">
        <v>81.900000000000006</v>
      </c>
      <c r="S87" s="198" t="s">
        <v>34</v>
      </c>
      <c r="W87" s="94"/>
      <c r="X87" s="99"/>
      <c r="Y87" s="94"/>
    </row>
    <row r="88" spans="1:25" x14ac:dyDescent="0.25">
      <c r="A88" s="198"/>
      <c r="B88" s="227"/>
      <c r="C88" s="206"/>
      <c r="D88" s="107" t="s">
        <v>20</v>
      </c>
      <c r="E88" s="93">
        <v>79.599999999999994</v>
      </c>
      <c r="F88" s="93">
        <v>84.1</v>
      </c>
      <c r="G88" s="93">
        <v>85.1</v>
      </c>
      <c r="H88" s="93">
        <v>82.7</v>
      </c>
      <c r="I88" s="93">
        <v>81</v>
      </c>
      <c r="J88" s="93">
        <v>82.1</v>
      </c>
      <c r="K88" s="93">
        <v>82.4</v>
      </c>
      <c r="L88" s="93">
        <v>82.9</v>
      </c>
      <c r="M88" s="93">
        <v>83</v>
      </c>
      <c r="N88" s="93">
        <v>83.3</v>
      </c>
      <c r="O88" s="93">
        <v>83.5</v>
      </c>
      <c r="S88" s="198"/>
      <c r="W88" s="94"/>
      <c r="X88" s="99"/>
      <c r="Y88" s="94"/>
    </row>
    <row r="89" spans="1:25" s="127" customFormat="1" ht="28.5" customHeight="1" x14ac:dyDescent="0.25">
      <c r="A89" s="125" t="s">
        <v>59</v>
      </c>
      <c r="B89" s="207" t="s">
        <v>60</v>
      </c>
      <c r="C89" s="208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208"/>
      <c r="O89" s="208"/>
      <c r="P89" s="208"/>
      <c r="Q89" s="208"/>
      <c r="R89" s="208"/>
      <c r="S89" s="208"/>
      <c r="T89" s="208"/>
      <c r="U89" s="208"/>
      <c r="V89" s="208"/>
      <c r="W89" s="208"/>
      <c r="X89" s="208"/>
      <c r="Y89" s="209"/>
    </row>
    <row r="90" spans="1:25" s="91" customFormat="1" ht="72.75" customHeight="1" x14ac:dyDescent="0.25">
      <c r="A90" s="61"/>
      <c r="B90" s="195" t="s">
        <v>345</v>
      </c>
      <c r="C90" s="196"/>
      <c r="D90" s="197"/>
      <c r="E90" s="193" t="s">
        <v>1149</v>
      </c>
      <c r="F90" s="194"/>
      <c r="G90" s="192" t="s">
        <v>744</v>
      </c>
      <c r="H90" s="193"/>
      <c r="I90" s="194"/>
      <c r="J90" s="192" t="s">
        <v>745</v>
      </c>
      <c r="K90" s="193"/>
      <c r="L90" s="193"/>
      <c r="M90" s="193"/>
      <c r="N90" s="193"/>
      <c r="O90" s="194"/>
      <c r="S90" s="61"/>
      <c r="W90" s="157" t="s">
        <v>1006</v>
      </c>
      <c r="X90" s="184" t="s">
        <v>823</v>
      </c>
      <c r="Y90" s="157"/>
    </row>
    <row r="91" spans="1:25" s="91" customFormat="1" ht="62.25" customHeight="1" x14ac:dyDescent="0.25">
      <c r="A91" s="61"/>
      <c r="B91" s="195" t="s">
        <v>339</v>
      </c>
      <c r="C91" s="196"/>
      <c r="D91" s="197"/>
      <c r="E91" s="193" t="s">
        <v>1149</v>
      </c>
      <c r="F91" s="194"/>
      <c r="G91" s="192" t="s">
        <v>744</v>
      </c>
      <c r="H91" s="193"/>
      <c r="I91" s="194"/>
      <c r="J91" s="192" t="s">
        <v>745</v>
      </c>
      <c r="K91" s="193"/>
      <c r="L91" s="193"/>
      <c r="M91" s="193"/>
      <c r="N91" s="193"/>
      <c r="O91" s="194"/>
      <c r="S91" s="61"/>
      <c r="W91" s="157" t="s">
        <v>1006</v>
      </c>
      <c r="X91" s="190"/>
      <c r="Y91" s="182"/>
    </row>
    <row r="92" spans="1:25" s="91" customFormat="1" ht="68.25" customHeight="1" x14ac:dyDescent="0.25">
      <c r="A92" s="61"/>
      <c r="B92" s="195" t="s">
        <v>340</v>
      </c>
      <c r="C92" s="196"/>
      <c r="D92" s="197"/>
      <c r="E92" s="193" t="s">
        <v>1149</v>
      </c>
      <c r="F92" s="194"/>
      <c r="G92" s="192" t="s">
        <v>744</v>
      </c>
      <c r="H92" s="193"/>
      <c r="I92" s="194"/>
      <c r="J92" s="192" t="s">
        <v>745</v>
      </c>
      <c r="K92" s="193"/>
      <c r="L92" s="193"/>
      <c r="M92" s="193"/>
      <c r="N92" s="193"/>
      <c r="O92" s="194"/>
      <c r="S92" s="61"/>
      <c r="W92" s="157" t="s">
        <v>1006</v>
      </c>
      <c r="X92" s="190"/>
      <c r="Y92" s="182" t="s">
        <v>1026</v>
      </c>
    </row>
    <row r="93" spans="1:25" s="91" customFormat="1" ht="69" customHeight="1" x14ac:dyDescent="0.25">
      <c r="A93" s="61"/>
      <c r="B93" s="195" t="s">
        <v>341</v>
      </c>
      <c r="C93" s="196"/>
      <c r="D93" s="197"/>
      <c r="E93" s="193" t="s">
        <v>1149</v>
      </c>
      <c r="F93" s="194"/>
      <c r="G93" s="192" t="s">
        <v>744</v>
      </c>
      <c r="H93" s="193"/>
      <c r="I93" s="194"/>
      <c r="J93" s="192" t="s">
        <v>745</v>
      </c>
      <c r="K93" s="193"/>
      <c r="L93" s="193"/>
      <c r="M93" s="193"/>
      <c r="N93" s="193"/>
      <c r="O93" s="194"/>
      <c r="S93" s="61"/>
      <c r="W93" s="157" t="s">
        <v>1006</v>
      </c>
      <c r="X93" s="190"/>
      <c r="Y93" s="182"/>
    </row>
    <row r="94" spans="1:25" s="91" customFormat="1" ht="93.75" customHeight="1" x14ac:dyDescent="0.25">
      <c r="A94" s="61"/>
      <c r="B94" s="195" t="s">
        <v>342</v>
      </c>
      <c r="C94" s="196"/>
      <c r="D94" s="197"/>
      <c r="E94" s="193" t="s">
        <v>1149</v>
      </c>
      <c r="F94" s="194"/>
      <c r="G94" s="192" t="s">
        <v>744</v>
      </c>
      <c r="H94" s="193"/>
      <c r="I94" s="194"/>
      <c r="J94" s="192" t="s">
        <v>745</v>
      </c>
      <c r="K94" s="193"/>
      <c r="L94" s="193"/>
      <c r="M94" s="193"/>
      <c r="N94" s="193"/>
      <c r="O94" s="194"/>
      <c r="S94" s="61"/>
      <c r="W94" s="157" t="s">
        <v>1029</v>
      </c>
      <c r="X94" s="191"/>
      <c r="Y94" s="182" t="s">
        <v>1028</v>
      </c>
    </row>
    <row r="95" spans="1:25" s="91" customFormat="1" ht="111.75" customHeight="1" x14ac:dyDescent="0.25">
      <c r="A95" s="61"/>
      <c r="B95" s="195" t="s">
        <v>817</v>
      </c>
      <c r="C95" s="196"/>
      <c r="D95" s="197"/>
      <c r="E95" s="193" t="s">
        <v>1149</v>
      </c>
      <c r="F95" s="194"/>
      <c r="G95" s="192" t="s">
        <v>744</v>
      </c>
      <c r="H95" s="193"/>
      <c r="I95" s="194"/>
      <c r="J95" s="192"/>
      <c r="K95" s="193"/>
      <c r="L95" s="193"/>
      <c r="M95" s="193"/>
      <c r="N95" s="193"/>
      <c r="O95" s="194"/>
      <c r="S95" s="61"/>
      <c r="W95" s="157" t="s">
        <v>1006</v>
      </c>
      <c r="X95" s="98" t="s">
        <v>818</v>
      </c>
      <c r="Y95" s="158" t="s">
        <v>1026</v>
      </c>
    </row>
    <row r="96" spans="1:25" s="91" customFormat="1" ht="67.5" customHeight="1" x14ac:dyDescent="0.25">
      <c r="A96" s="61"/>
      <c r="B96" s="195" t="s">
        <v>344</v>
      </c>
      <c r="C96" s="196"/>
      <c r="D96" s="197"/>
      <c r="E96" s="193" t="s">
        <v>1149</v>
      </c>
      <c r="F96" s="194"/>
      <c r="G96" s="192" t="s">
        <v>744</v>
      </c>
      <c r="H96" s="193"/>
      <c r="I96" s="194"/>
      <c r="J96" s="192" t="s">
        <v>745</v>
      </c>
      <c r="K96" s="193"/>
      <c r="L96" s="193"/>
      <c r="M96" s="193"/>
      <c r="N96" s="193"/>
      <c r="O96" s="194"/>
      <c r="S96" s="61"/>
      <c r="W96" s="157" t="s">
        <v>1006</v>
      </c>
      <c r="X96" s="184" t="s">
        <v>819</v>
      </c>
      <c r="Y96" s="182" t="s">
        <v>1026</v>
      </c>
    </row>
    <row r="97" spans="1:25" s="91" customFormat="1" ht="163.5" customHeight="1" x14ac:dyDescent="0.25">
      <c r="A97" s="61"/>
      <c r="B97" s="195" t="s">
        <v>346</v>
      </c>
      <c r="C97" s="196"/>
      <c r="D97" s="197"/>
      <c r="E97" s="193" t="s">
        <v>1149</v>
      </c>
      <c r="F97" s="194"/>
      <c r="G97" s="192"/>
      <c r="H97" s="193"/>
      <c r="I97" s="194"/>
      <c r="J97" s="192"/>
      <c r="K97" s="193"/>
      <c r="L97" s="193"/>
      <c r="M97" s="193"/>
      <c r="N97" s="193"/>
      <c r="O97" s="194"/>
      <c r="S97" s="61"/>
      <c r="W97" s="157" t="s">
        <v>1030</v>
      </c>
      <c r="X97" s="191"/>
      <c r="Y97" s="157" t="s">
        <v>1031</v>
      </c>
    </row>
    <row r="98" spans="1:25" s="127" customFormat="1" ht="28.5" customHeight="1" x14ac:dyDescent="0.25">
      <c r="A98" s="125" t="s">
        <v>65</v>
      </c>
      <c r="B98" s="207" t="s">
        <v>820</v>
      </c>
      <c r="C98" s="208"/>
      <c r="D98" s="208"/>
      <c r="E98" s="208"/>
      <c r="F98" s="208"/>
      <c r="G98" s="208"/>
      <c r="H98" s="208"/>
      <c r="I98" s="208"/>
      <c r="J98" s="208"/>
      <c r="K98" s="208"/>
      <c r="L98" s="208"/>
      <c r="M98" s="208"/>
      <c r="N98" s="208"/>
      <c r="O98" s="208"/>
      <c r="P98" s="208"/>
      <c r="Q98" s="208"/>
      <c r="R98" s="208"/>
      <c r="S98" s="208"/>
      <c r="T98" s="208"/>
      <c r="U98" s="208"/>
      <c r="V98" s="208"/>
      <c r="W98" s="208"/>
      <c r="X98" s="208"/>
      <c r="Y98" s="209"/>
    </row>
    <row r="99" spans="1:25" s="91" customFormat="1" ht="102" customHeight="1" x14ac:dyDescent="0.25">
      <c r="A99" s="61"/>
      <c r="B99" s="195" t="s">
        <v>821</v>
      </c>
      <c r="C99" s="196"/>
      <c r="D99" s="197"/>
      <c r="E99" s="193" t="s">
        <v>1149</v>
      </c>
      <c r="F99" s="194"/>
      <c r="G99" s="192" t="s">
        <v>744</v>
      </c>
      <c r="H99" s="193"/>
      <c r="I99" s="194"/>
      <c r="J99" s="192" t="s">
        <v>745</v>
      </c>
      <c r="K99" s="193"/>
      <c r="L99" s="193"/>
      <c r="M99" s="193"/>
      <c r="N99" s="193"/>
      <c r="O99" s="194"/>
      <c r="S99" s="61"/>
      <c r="W99" s="157" t="s">
        <v>1006</v>
      </c>
      <c r="X99" s="184" t="s">
        <v>823</v>
      </c>
      <c r="Y99" s="157" t="s">
        <v>1031</v>
      </c>
    </row>
    <row r="100" spans="1:25" s="91" customFormat="1" ht="74.25" customHeight="1" x14ac:dyDescent="0.25">
      <c r="A100" s="61"/>
      <c r="B100" s="195" t="s">
        <v>822</v>
      </c>
      <c r="C100" s="196"/>
      <c r="D100" s="197"/>
      <c r="E100" s="193" t="s">
        <v>1149</v>
      </c>
      <c r="F100" s="194"/>
      <c r="G100" s="192" t="s">
        <v>744</v>
      </c>
      <c r="H100" s="193"/>
      <c r="I100" s="194"/>
      <c r="J100" s="192" t="s">
        <v>745</v>
      </c>
      <c r="K100" s="193"/>
      <c r="L100" s="193"/>
      <c r="M100" s="193"/>
      <c r="N100" s="193"/>
      <c r="O100" s="194"/>
      <c r="S100" s="61"/>
      <c r="W100" s="157" t="s">
        <v>1006</v>
      </c>
      <c r="X100" s="190"/>
      <c r="Y100" s="157" t="s">
        <v>1031</v>
      </c>
    </row>
    <row r="101" spans="1:25" s="9" customFormat="1" ht="14.25" x14ac:dyDescent="0.2">
      <c r="A101" s="112" t="s">
        <v>70</v>
      </c>
      <c r="B101" s="216" t="s">
        <v>71</v>
      </c>
      <c r="C101" s="216"/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S101" s="112"/>
      <c r="W101" s="113"/>
      <c r="X101" s="113"/>
      <c r="Y101" s="113"/>
    </row>
    <row r="102" spans="1:25" s="118" customFormat="1" ht="28.5" customHeight="1" x14ac:dyDescent="0.25">
      <c r="A102" s="125" t="s">
        <v>72</v>
      </c>
      <c r="B102" s="202" t="s">
        <v>73</v>
      </c>
      <c r="C102" s="203"/>
      <c r="D102" s="203"/>
      <c r="E102" s="203"/>
      <c r="F102" s="203"/>
      <c r="G102" s="203"/>
      <c r="H102" s="203"/>
      <c r="I102" s="203"/>
      <c r="J102" s="203"/>
      <c r="K102" s="203"/>
      <c r="L102" s="203"/>
      <c r="M102" s="203"/>
      <c r="N102" s="203"/>
      <c r="O102" s="203"/>
      <c r="P102" s="203"/>
      <c r="Q102" s="203"/>
      <c r="R102" s="203"/>
      <c r="S102" s="203"/>
      <c r="T102" s="203"/>
      <c r="U102" s="203"/>
      <c r="V102" s="203"/>
      <c r="W102" s="203"/>
      <c r="X102" s="203"/>
      <c r="Y102" s="204"/>
    </row>
    <row r="103" spans="1:25" s="7" customFormat="1" ht="101.25" customHeight="1" x14ac:dyDescent="0.25">
      <c r="A103" s="61"/>
      <c r="B103" s="195" t="s">
        <v>1032</v>
      </c>
      <c r="C103" s="196"/>
      <c r="D103" s="197"/>
      <c r="E103" s="193" t="s">
        <v>1149</v>
      </c>
      <c r="F103" s="194"/>
      <c r="G103" s="192" t="s">
        <v>744</v>
      </c>
      <c r="H103" s="193"/>
      <c r="I103" s="194"/>
      <c r="J103" s="192" t="s">
        <v>745</v>
      </c>
      <c r="K103" s="193"/>
      <c r="L103" s="193"/>
      <c r="M103" s="193"/>
      <c r="N103" s="193"/>
      <c r="O103" s="194"/>
      <c r="P103" s="123"/>
      <c r="Q103" s="123"/>
      <c r="R103" s="123"/>
      <c r="S103" s="126"/>
      <c r="T103" s="123"/>
      <c r="U103" s="123"/>
      <c r="V103" s="123"/>
      <c r="W103" s="156" t="s">
        <v>1004</v>
      </c>
      <c r="X103" s="184" t="s">
        <v>824</v>
      </c>
      <c r="Y103" s="156" t="s">
        <v>1033</v>
      </c>
    </row>
    <row r="104" spans="1:25" s="7" customFormat="1" ht="94.5" customHeight="1" x14ac:dyDescent="0.25">
      <c r="A104" s="61"/>
      <c r="B104" s="195" t="s">
        <v>774</v>
      </c>
      <c r="C104" s="196"/>
      <c r="D104" s="197"/>
      <c r="E104" s="193" t="s">
        <v>1149</v>
      </c>
      <c r="F104" s="194"/>
      <c r="G104" s="192" t="s">
        <v>744</v>
      </c>
      <c r="H104" s="193"/>
      <c r="I104" s="194"/>
      <c r="J104" s="192" t="s">
        <v>745</v>
      </c>
      <c r="K104" s="193"/>
      <c r="L104" s="193"/>
      <c r="M104" s="193"/>
      <c r="N104" s="193"/>
      <c r="O104" s="194"/>
      <c r="P104" s="116"/>
      <c r="Q104" s="116"/>
      <c r="R104" s="116"/>
      <c r="S104" s="101"/>
      <c r="T104" s="116"/>
      <c r="U104" s="116"/>
      <c r="V104" s="116"/>
      <c r="W104" s="156" t="s">
        <v>1004</v>
      </c>
      <c r="X104" s="190"/>
      <c r="Y104" s="156" t="s">
        <v>1033</v>
      </c>
    </row>
    <row r="105" spans="1:25" s="7" customFormat="1" ht="96.75" customHeight="1" x14ac:dyDescent="0.25">
      <c r="A105" s="61"/>
      <c r="B105" s="195" t="s">
        <v>1048</v>
      </c>
      <c r="C105" s="196"/>
      <c r="D105" s="197"/>
      <c r="E105" s="193" t="s">
        <v>1149</v>
      </c>
      <c r="F105" s="194"/>
      <c r="G105" s="192" t="s">
        <v>744</v>
      </c>
      <c r="H105" s="193"/>
      <c r="I105" s="194"/>
      <c r="J105" s="192" t="s">
        <v>745</v>
      </c>
      <c r="K105" s="193"/>
      <c r="L105" s="193"/>
      <c r="M105" s="193"/>
      <c r="N105" s="193"/>
      <c r="O105" s="194"/>
      <c r="P105" s="116"/>
      <c r="Q105" s="116"/>
      <c r="R105" s="116"/>
      <c r="S105" s="101"/>
      <c r="T105" s="116"/>
      <c r="U105" s="116"/>
      <c r="V105" s="116"/>
      <c r="W105" s="156" t="s">
        <v>1004</v>
      </c>
      <c r="X105" s="190"/>
      <c r="Y105" s="99"/>
    </row>
    <row r="106" spans="1:25" s="7" customFormat="1" ht="99.75" customHeight="1" x14ac:dyDescent="0.25">
      <c r="A106" s="61"/>
      <c r="B106" s="195" t="s">
        <v>775</v>
      </c>
      <c r="C106" s="196"/>
      <c r="D106" s="197"/>
      <c r="E106" s="193" t="s">
        <v>1149</v>
      </c>
      <c r="F106" s="194"/>
      <c r="G106" s="192" t="s">
        <v>744</v>
      </c>
      <c r="H106" s="193"/>
      <c r="I106" s="194"/>
      <c r="J106" s="192" t="s">
        <v>745</v>
      </c>
      <c r="K106" s="193"/>
      <c r="L106" s="193"/>
      <c r="M106" s="193"/>
      <c r="N106" s="193"/>
      <c r="O106" s="194"/>
      <c r="P106" s="116"/>
      <c r="Q106" s="116"/>
      <c r="R106" s="116"/>
      <c r="S106" s="101"/>
      <c r="T106" s="116"/>
      <c r="U106" s="116"/>
      <c r="V106" s="116"/>
      <c r="W106" s="156" t="s">
        <v>1004</v>
      </c>
      <c r="X106" s="190"/>
      <c r="Y106" s="99"/>
    </row>
    <row r="107" spans="1:25" s="7" customFormat="1" ht="119.25" customHeight="1" x14ac:dyDescent="0.25">
      <c r="A107" s="61"/>
      <c r="B107" s="195" t="s">
        <v>1039</v>
      </c>
      <c r="C107" s="196"/>
      <c r="D107" s="197"/>
      <c r="E107" s="193" t="s">
        <v>1149</v>
      </c>
      <c r="F107" s="194"/>
      <c r="G107" s="192" t="s">
        <v>744</v>
      </c>
      <c r="H107" s="193"/>
      <c r="I107" s="194"/>
      <c r="J107" s="192" t="s">
        <v>745</v>
      </c>
      <c r="K107" s="193"/>
      <c r="L107" s="193"/>
      <c r="M107" s="193"/>
      <c r="N107" s="193"/>
      <c r="O107" s="194"/>
      <c r="P107" s="116"/>
      <c r="Q107" s="116"/>
      <c r="R107" s="116"/>
      <c r="S107" s="101"/>
      <c r="T107" s="116"/>
      <c r="U107" s="116"/>
      <c r="V107" s="116"/>
      <c r="W107" s="156" t="s">
        <v>772</v>
      </c>
      <c r="X107" s="190"/>
      <c r="Y107" s="99"/>
    </row>
    <row r="108" spans="1:25" s="7" customFormat="1" ht="108.75" customHeight="1" x14ac:dyDescent="0.25">
      <c r="A108" s="61"/>
      <c r="B108" s="195" t="s">
        <v>1034</v>
      </c>
      <c r="C108" s="196"/>
      <c r="D108" s="197"/>
      <c r="E108" s="193" t="s">
        <v>1149</v>
      </c>
      <c r="F108" s="194"/>
      <c r="G108" s="192" t="s">
        <v>744</v>
      </c>
      <c r="H108" s="193"/>
      <c r="I108" s="194"/>
      <c r="J108" s="192" t="s">
        <v>745</v>
      </c>
      <c r="K108" s="193"/>
      <c r="L108" s="193"/>
      <c r="M108" s="193"/>
      <c r="N108" s="193"/>
      <c r="O108" s="194"/>
      <c r="P108" s="116"/>
      <c r="Q108" s="116"/>
      <c r="R108" s="116"/>
      <c r="S108" s="101"/>
      <c r="T108" s="116"/>
      <c r="U108" s="116"/>
      <c r="V108" s="116"/>
      <c r="W108" s="156" t="s">
        <v>1035</v>
      </c>
      <c r="X108" s="190"/>
      <c r="Y108" s="99"/>
    </row>
    <row r="109" spans="1:25" s="7" customFormat="1" ht="140.25" customHeight="1" x14ac:dyDescent="0.25">
      <c r="A109" s="61"/>
      <c r="B109" s="195" t="s">
        <v>776</v>
      </c>
      <c r="C109" s="196"/>
      <c r="D109" s="197"/>
      <c r="E109" s="193" t="s">
        <v>1149</v>
      </c>
      <c r="F109" s="194"/>
      <c r="G109" s="192" t="s">
        <v>744</v>
      </c>
      <c r="H109" s="193"/>
      <c r="I109" s="194"/>
      <c r="J109" s="192" t="s">
        <v>745</v>
      </c>
      <c r="K109" s="193"/>
      <c r="L109" s="193"/>
      <c r="M109" s="193"/>
      <c r="N109" s="193"/>
      <c r="O109" s="194"/>
      <c r="P109" s="116"/>
      <c r="Q109" s="116"/>
      <c r="R109" s="116"/>
      <c r="S109" s="101"/>
      <c r="T109" s="116"/>
      <c r="U109" s="116"/>
      <c r="V109" s="116"/>
      <c r="W109" s="98" t="s">
        <v>1036</v>
      </c>
      <c r="X109" s="190"/>
      <c r="Y109" s="99"/>
    </row>
    <row r="110" spans="1:25" x14ac:dyDescent="0.25">
      <c r="A110" s="198"/>
      <c r="B110" s="225" t="s">
        <v>29</v>
      </c>
      <c r="C110" s="205" t="s">
        <v>27</v>
      </c>
      <c r="D110" s="107" t="s">
        <v>18</v>
      </c>
      <c r="E110" s="95">
        <v>13912.9</v>
      </c>
      <c r="F110" s="95">
        <v>14427.2</v>
      </c>
      <c r="G110" s="95">
        <v>15072</v>
      </c>
      <c r="H110" s="95">
        <v>15711.1</v>
      </c>
      <c r="I110" s="95">
        <v>16405</v>
      </c>
      <c r="J110" s="95">
        <v>16815.099999999999</v>
      </c>
      <c r="K110" s="95">
        <v>17495</v>
      </c>
      <c r="L110" s="95">
        <v>18230.099999999999</v>
      </c>
      <c r="M110" s="95">
        <v>19161.400000000001</v>
      </c>
      <c r="N110" s="95">
        <v>20119.900000000001</v>
      </c>
      <c r="O110" s="95">
        <v>21227</v>
      </c>
      <c r="S110" s="198" t="s">
        <v>19</v>
      </c>
      <c r="W110" s="94"/>
      <c r="X110" s="99"/>
      <c r="Y110" s="94"/>
    </row>
    <row r="111" spans="1:25" x14ac:dyDescent="0.25">
      <c r="A111" s="198"/>
      <c r="B111" s="225"/>
      <c r="C111" s="206"/>
      <c r="D111" s="107" t="s">
        <v>20</v>
      </c>
      <c r="E111" s="95">
        <v>13968</v>
      </c>
      <c r="F111" s="95">
        <v>14576.4</v>
      </c>
      <c r="G111" s="95">
        <v>15279.3</v>
      </c>
      <c r="H111" s="95">
        <v>16057.3</v>
      </c>
      <c r="I111" s="95">
        <v>16902.900000000001</v>
      </c>
      <c r="J111" s="95">
        <v>17410</v>
      </c>
      <c r="K111" s="95">
        <v>18106.400000000001</v>
      </c>
      <c r="L111" s="95">
        <v>18866.900000000001</v>
      </c>
      <c r="M111" s="95">
        <v>19772.5</v>
      </c>
      <c r="N111" s="95">
        <v>20761.099999999999</v>
      </c>
      <c r="O111" s="95">
        <v>21903</v>
      </c>
      <c r="Q111" s="3">
        <v>13687</v>
      </c>
      <c r="R111" s="12">
        <f t="shared" ref="R111" si="1">O111/Q111*100</f>
        <v>160.02776357127203</v>
      </c>
      <c r="S111" s="198"/>
      <c r="W111" s="94"/>
      <c r="X111" s="99"/>
      <c r="Y111" s="94"/>
    </row>
    <row r="112" spans="1:25" s="118" customFormat="1" ht="28.5" customHeight="1" x14ac:dyDescent="0.25">
      <c r="A112" s="125" t="s">
        <v>74</v>
      </c>
      <c r="B112" s="207" t="s">
        <v>75</v>
      </c>
      <c r="C112" s="208"/>
      <c r="D112" s="208"/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209"/>
    </row>
    <row r="113" spans="1:25" s="7" customFormat="1" ht="166.5" customHeight="1" x14ac:dyDescent="0.25">
      <c r="A113" s="61"/>
      <c r="B113" s="195" t="s">
        <v>1037</v>
      </c>
      <c r="C113" s="196"/>
      <c r="D113" s="197"/>
      <c r="E113" s="193" t="s">
        <v>1149</v>
      </c>
      <c r="F113" s="194"/>
      <c r="G113" s="192" t="s">
        <v>744</v>
      </c>
      <c r="H113" s="193"/>
      <c r="I113" s="194"/>
      <c r="J113" s="192" t="s">
        <v>745</v>
      </c>
      <c r="K113" s="193"/>
      <c r="L113" s="193"/>
      <c r="M113" s="193"/>
      <c r="N113" s="193"/>
      <c r="O113" s="194"/>
      <c r="P113" s="91"/>
      <c r="Q113" s="91"/>
      <c r="R113" s="91"/>
      <c r="S113" s="61"/>
      <c r="T113" s="91"/>
      <c r="U113" s="91"/>
      <c r="V113" s="91"/>
      <c r="W113" s="156" t="s">
        <v>1004</v>
      </c>
      <c r="X113" s="129" t="s">
        <v>1040</v>
      </c>
      <c r="Y113" s="99"/>
    </row>
    <row r="114" spans="1:25" s="7" customFormat="1" ht="135" customHeight="1" x14ac:dyDescent="0.25">
      <c r="A114" s="61"/>
      <c r="B114" s="195" t="s">
        <v>1038</v>
      </c>
      <c r="C114" s="196"/>
      <c r="D114" s="197"/>
      <c r="E114" s="193" t="s">
        <v>1149</v>
      </c>
      <c r="F114" s="194"/>
      <c r="G114" s="192" t="s">
        <v>744</v>
      </c>
      <c r="H114" s="193"/>
      <c r="I114" s="194"/>
      <c r="J114" s="192" t="s">
        <v>745</v>
      </c>
      <c r="K114" s="193"/>
      <c r="L114" s="193"/>
      <c r="M114" s="193"/>
      <c r="N114" s="193"/>
      <c r="O114" s="194"/>
      <c r="P114" s="91"/>
      <c r="Q114" s="91"/>
      <c r="R114" s="91"/>
      <c r="S114" s="61"/>
      <c r="T114" s="91"/>
      <c r="U114" s="91"/>
      <c r="V114" s="91"/>
      <c r="W114" s="98" t="s">
        <v>772</v>
      </c>
      <c r="X114" s="152" t="s">
        <v>981</v>
      </c>
      <c r="Y114" s="99"/>
    </row>
    <row r="115" spans="1:25" s="24" customFormat="1" ht="23.25" customHeight="1" x14ac:dyDescent="0.25">
      <c r="A115" s="226"/>
      <c r="B115" s="225" t="s">
        <v>76</v>
      </c>
      <c r="C115" s="217" t="s">
        <v>7</v>
      </c>
      <c r="D115" s="106" t="s">
        <v>18</v>
      </c>
      <c r="E115" s="96">
        <v>7.5</v>
      </c>
      <c r="F115" s="96">
        <v>7.6</v>
      </c>
      <c r="G115" s="96">
        <v>7.7</v>
      </c>
      <c r="H115" s="96">
        <v>7.9</v>
      </c>
      <c r="I115" s="96">
        <v>8</v>
      </c>
      <c r="J115" s="96">
        <v>8.1999999999999993</v>
      </c>
      <c r="K115" s="96">
        <v>8.4</v>
      </c>
      <c r="L115" s="96">
        <v>8.6</v>
      </c>
      <c r="M115" s="96">
        <v>8.6999999999999993</v>
      </c>
      <c r="N115" s="96">
        <v>8.9</v>
      </c>
      <c r="O115" s="96">
        <v>9</v>
      </c>
      <c r="S115" s="226" t="s">
        <v>77</v>
      </c>
      <c r="W115" s="93"/>
      <c r="X115" s="98"/>
      <c r="Y115" s="93"/>
    </row>
    <row r="116" spans="1:25" s="24" customFormat="1" ht="42" customHeight="1" x14ac:dyDescent="0.25">
      <c r="A116" s="226"/>
      <c r="B116" s="225"/>
      <c r="C116" s="218"/>
      <c r="D116" s="106" t="s">
        <v>20</v>
      </c>
      <c r="E116" s="96">
        <v>7.3</v>
      </c>
      <c r="F116" s="96">
        <v>7.3</v>
      </c>
      <c r="G116" s="96">
        <v>7</v>
      </c>
      <c r="H116" s="96">
        <v>7</v>
      </c>
      <c r="I116" s="96">
        <v>7</v>
      </c>
      <c r="J116" s="96">
        <v>6.7</v>
      </c>
      <c r="K116" s="96">
        <v>6.6</v>
      </c>
      <c r="L116" s="96">
        <v>6.5</v>
      </c>
      <c r="M116" s="96">
        <v>6.4</v>
      </c>
      <c r="N116" s="96">
        <v>6.3</v>
      </c>
      <c r="O116" s="96">
        <v>6</v>
      </c>
      <c r="S116" s="226"/>
      <c r="W116" s="93"/>
      <c r="X116" s="98"/>
      <c r="Y116" s="93"/>
    </row>
    <row r="117" spans="1:25" s="118" customFormat="1" ht="28.5" x14ac:dyDescent="0.25">
      <c r="A117" s="125" t="s">
        <v>78</v>
      </c>
      <c r="B117" s="202" t="s">
        <v>79</v>
      </c>
      <c r="C117" s="203"/>
      <c r="D117" s="203"/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  <c r="Q117" s="203"/>
      <c r="R117" s="203"/>
      <c r="S117" s="203"/>
      <c r="T117" s="203"/>
      <c r="U117" s="203"/>
      <c r="V117" s="203"/>
      <c r="W117" s="203"/>
      <c r="X117" s="203"/>
      <c r="Y117" s="204"/>
    </row>
    <row r="118" spans="1:25" s="7" customFormat="1" ht="96" customHeight="1" x14ac:dyDescent="0.25">
      <c r="A118" s="61"/>
      <c r="B118" s="195" t="s">
        <v>367</v>
      </c>
      <c r="C118" s="196"/>
      <c r="D118" s="197"/>
      <c r="E118" s="193" t="s">
        <v>1149</v>
      </c>
      <c r="F118" s="194"/>
      <c r="G118" s="192" t="s">
        <v>744</v>
      </c>
      <c r="H118" s="193"/>
      <c r="I118" s="194"/>
      <c r="J118" s="192" t="s">
        <v>745</v>
      </c>
      <c r="K118" s="193"/>
      <c r="L118" s="193"/>
      <c r="M118" s="193"/>
      <c r="N118" s="193"/>
      <c r="O118" s="194"/>
      <c r="P118" s="91"/>
      <c r="Q118" s="91"/>
      <c r="R118" s="91"/>
      <c r="S118" s="61"/>
      <c r="T118" s="91"/>
      <c r="U118" s="91"/>
      <c r="V118" s="91"/>
      <c r="W118" s="98" t="s">
        <v>772</v>
      </c>
      <c r="X118" s="129" t="s">
        <v>982</v>
      </c>
      <c r="Y118" s="99"/>
    </row>
    <row r="119" spans="1:25" s="7" customFormat="1" ht="95.25" customHeight="1" x14ac:dyDescent="0.25">
      <c r="A119" s="61"/>
      <c r="B119" s="195" t="s">
        <v>365</v>
      </c>
      <c r="C119" s="196"/>
      <c r="D119" s="197"/>
      <c r="E119" s="193" t="s">
        <v>1149</v>
      </c>
      <c r="F119" s="194"/>
      <c r="G119" s="192" t="s">
        <v>756</v>
      </c>
      <c r="H119" s="193"/>
      <c r="I119" s="194"/>
      <c r="J119" s="192" t="s">
        <v>745</v>
      </c>
      <c r="K119" s="193"/>
      <c r="L119" s="193"/>
      <c r="M119" s="193"/>
      <c r="N119" s="193"/>
      <c r="O119" s="194"/>
      <c r="P119" s="91"/>
      <c r="Q119" s="91"/>
      <c r="R119" s="91"/>
      <c r="S119" s="61"/>
      <c r="T119" s="91"/>
      <c r="U119" s="91"/>
      <c r="V119" s="91"/>
      <c r="W119" s="157" t="s">
        <v>772</v>
      </c>
      <c r="X119" s="184" t="s">
        <v>826</v>
      </c>
      <c r="Y119" s="99"/>
    </row>
    <row r="120" spans="1:25" s="7" customFormat="1" ht="90.75" customHeight="1" x14ac:dyDescent="0.25">
      <c r="A120" s="61"/>
      <c r="B120" s="195" t="s">
        <v>366</v>
      </c>
      <c r="C120" s="196"/>
      <c r="D120" s="197"/>
      <c r="E120" s="193" t="s">
        <v>1149</v>
      </c>
      <c r="F120" s="194"/>
      <c r="G120" s="192" t="s">
        <v>756</v>
      </c>
      <c r="H120" s="193"/>
      <c r="I120" s="194"/>
      <c r="J120" s="192" t="s">
        <v>745</v>
      </c>
      <c r="K120" s="193"/>
      <c r="L120" s="193"/>
      <c r="M120" s="193"/>
      <c r="N120" s="193"/>
      <c r="O120" s="194"/>
      <c r="P120" s="91"/>
      <c r="Q120" s="91"/>
      <c r="R120" s="91"/>
      <c r="S120" s="61"/>
      <c r="T120" s="91"/>
      <c r="U120" s="91"/>
      <c r="V120" s="91"/>
      <c r="W120" s="153" t="s">
        <v>772</v>
      </c>
      <c r="X120" s="186"/>
      <c r="Y120" s="99"/>
    </row>
    <row r="121" spans="1:25" s="7" customFormat="1" ht="153.75" customHeight="1" x14ac:dyDescent="0.25">
      <c r="A121" s="61"/>
      <c r="B121" s="195" t="s">
        <v>1041</v>
      </c>
      <c r="C121" s="196"/>
      <c r="D121" s="197"/>
      <c r="E121" s="193" t="s">
        <v>1149</v>
      </c>
      <c r="F121" s="194"/>
      <c r="G121" s="192" t="s">
        <v>756</v>
      </c>
      <c r="H121" s="193"/>
      <c r="I121" s="194"/>
      <c r="J121" s="192" t="s">
        <v>745</v>
      </c>
      <c r="K121" s="193"/>
      <c r="L121" s="193"/>
      <c r="M121" s="193"/>
      <c r="N121" s="193"/>
      <c r="O121" s="194"/>
      <c r="P121" s="91"/>
      <c r="Q121" s="91"/>
      <c r="R121" s="91"/>
      <c r="S121" s="61"/>
      <c r="T121" s="91"/>
      <c r="U121" s="91"/>
      <c r="V121" s="91"/>
      <c r="W121" s="98" t="s">
        <v>1042</v>
      </c>
      <c r="X121" s="130" t="s">
        <v>1043</v>
      </c>
      <c r="Y121" s="99"/>
    </row>
    <row r="122" spans="1:25" x14ac:dyDescent="0.25">
      <c r="A122" s="198"/>
      <c r="B122" s="212" t="s">
        <v>26</v>
      </c>
      <c r="C122" s="205" t="s">
        <v>27</v>
      </c>
      <c r="D122" s="107" t="s">
        <v>18</v>
      </c>
      <c r="E122" s="95">
        <v>29222.024000000001</v>
      </c>
      <c r="F122" s="95">
        <v>30390.904960000003</v>
      </c>
      <c r="G122" s="95">
        <v>31606.541158400003</v>
      </c>
      <c r="H122" s="95">
        <v>32870.802804736006</v>
      </c>
      <c r="I122" s="95">
        <v>34185.634916925446</v>
      </c>
      <c r="J122" s="95">
        <v>35553.060313602466</v>
      </c>
      <c r="K122" s="95">
        <v>36975.182726146566</v>
      </c>
      <c r="L122" s="95">
        <v>38454.190035192427</v>
      </c>
      <c r="M122" s="95">
        <v>39992.357636600129</v>
      </c>
      <c r="N122" s="95">
        <v>41592.051942064136</v>
      </c>
      <c r="O122" s="95">
        <v>43255.734019746706</v>
      </c>
      <c r="S122" s="198" t="s">
        <v>80</v>
      </c>
      <c r="W122" s="94"/>
      <c r="X122" s="99"/>
      <c r="Y122" s="94"/>
    </row>
    <row r="123" spans="1:25" ht="35.25" customHeight="1" x14ac:dyDescent="0.25">
      <c r="A123" s="198"/>
      <c r="B123" s="212"/>
      <c r="C123" s="206"/>
      <c r="D123" s="107" t="s">
        <v>20</v>
      </c>
      <c r="E123" s="95">
        <v>29714.880000000001</v>
      </c>
      <c r="F123" s="95">
        <v>30903.475200000001</v>
      </c>
      <c r="G123" s="95">
        <v>32139.614208000003</v>
      </c>
      <c r="H123" s="95">
        <v>33425.198776320001</v>
      </c>
      <c r="I123" s="95">
        <v>34762.206727372803</v>
      </c>
      <c r="J123" s="95">
        <v>36152.694996467719</v>
      </c>
      <c r="K123" s="95">
        <v>37598.802796326432</v>
      </c>
      <c r="L123" s="95">
        <v>39102.754908179493</v>
      </c>
      <c r="M123" s="95">
        <v>40666.865104506673</v>
      </c>
      <c r="N123" s="95">
        <v>42293.539708686942</v>
      </c>
      <c r="O123" s="95">
        <v>43985.281297034424</v>
      </c>
      <c r="S123" s="198"/>
      <c r="W123" s="94"/>
      <c r="X123" s="99"/>
      <c r="Y123" s="94"/>
    </row>
    <row r="124" spans="1:25" s="9" customFormat="1" ht="14.25" x14ac:dyDescent="0.2">
      <c r="A124" s="112" t="s">
        <v>82</v>
      </c>
      <c r="B124" s="216" t="s">
        <v>83</v>
      </c>
      <c r="C124" s="216"/>
      <c r="D124" s="216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S124" s="112"/>
      <c r="W124" s="113"/>
      <c r="X124" s="113"/>
      <c r="Y124" s="113"/>
    </row>
    <row r="125" spans="1:25" s="118" customFormat="1" ht="28.5" customHeight="1" x14ac:dyDescent="0.25">
      <c r="A125" s="125" t="s">
        <v>84</v>
      </c>
      <c r="B125" s="202" t="s">
        <v>85</v>
      </c>
      <c r="C125" s="203"/>
      <c r="D125" s="203"/>
      <c r="E125" s="203"/>
      <c r="F125" s="203"/>
      <c r="G125" s="203"/>
      <c r="H125" s="203"/>
      <c r="I125" s="203"/>
      <c r="J125" s="203"/>
      <c r="K125" s="203"/>
      <c r="L125" s="203"/>
      <c r="M125" s="203"/>
      <c r="N125" s="203"/>
      <c r="O125" s="203"/>
      <c r="P125" s="203"/>
      <c r="Q125" s="203"/>
      <c r="R125" s="203"/>
      <c r="S125" s="203"/>
      <c r="T125" s="203"/>
      <c r="U125" s="203"/>
      <c r="V125" s="203"/>
      <c r="W125" s="203"/>
      <c r="X125" s="203"/>
      <c r="Y125" s="204"/>
    </row>
    <row r="126" spans="1:25" s="7" customFormat="1" ht="96" customHeight="1" x14ac:dyDescent="0.25">
      <c r="A126" s="61"/>
      <c r="B126" s="195" t="s">
        <v>369</v>
      </c>
      <c r="C126" s="196"/>
      <c r="D126" s="197"/>
      <c r="E126" s="193" t="s">
        <v>1149</v>
      </c>
      <c r="F126" s="194"/>
      <c r="G126" s="192" t="s">
        <v>744</v>
      </c>
      <c r="H126" s="193"/>
      <c r="I126" s="194"/>
      <c r="J126" s="192" t="s">
        <v>745</v>
      </c>
      <c r="K126" s="193"/>
      <c r="L126" s="193"/>
      <c r="M126" s="193"/>
      <c r="N126" s="193"/>
      <c r="O126" s="194"/>
      <c r="P126" s="91"/>
      <c r="Q126" s="91"/>
      <c r="R126" s="91"/>
      <c r="S126" s="61"/>
      <c r="T126" s="91"/>
      <c r="U126" s="91"/>
      <c r="V126" s="91"/>
      <c r="W126" s="156" t="s">
        <v>1004</v>
      </c>
      <c r="X126" s="184" t="s">
        <v>827</v>
      </c>
      <c r="Y126" s="156" t="s">
        <v>1033</v>
      </c>
    </row>
    <row r="127" spans="1:25" s="7" customFormat="1" ht="73.5" customHeight="1" x14ac:dyDescent="0.25">
      <c r="A127" s="61"/>
      <c r="B127" s="195" t="s">
        <v>370</v>
      </c>
      <c r="C127" s="196"/>
      <c r="D127" s="197"/>
      <c r="E127" s="193" t="s">
        <v>1149</v>
      </c>
      <c r="F127" s="194"/>
      <c r="G127" s="192" t="s">
        <v>744</v>
      </c>
      <c r="H127" s="193"/>
      <c r="I127" s="194"/>
      <c r="J127" s="192" t="s">
        <v>745</v>
      </c>
      <c r="K127" s="193"/>
      <c r="L127" s="193"/>
      <c r="M127" s="193"/>
      <c r="N127" s="193"/>
      <c r="O127" s="194"/>
      <c r="P127" s="91"/>
      <c r="Q127" s="91"/>
      <c r="R127" s="91"/>
      <c r="S127" s="61"/>
      <c r="T127" s="91"/>
      <c r="U127" s="91"/>
      <c r="V127" s="91"/>
      <c r="W127" s="156" t="s">
        <v>1004</v>
      </c>
      <c r="X127" s="190"/>
      <c r="Y127" s="99"/>
    </row>
    <row r="128" spans="1:25" s="7" customFormat="1" ht="99" customHeight="1" x14ac:dyDescent="0.25">
      <c r="A128" s="61"/>
      <c r="B128" s="195" t="s">
        <v>371</v>
      </c>
      <c r="C128" s="196"/>
      <c r="D128" s="197"/>
      <c r="E128" s="193" t="s">
        <v>1149</v>
      </c>
      <c r="F128" s="194"/>
      <c r="G128" s="192" t="s">
        <v>744</v>
      </c>
      <c r="H128" s="193"/>
      <c r="I128" s="194"/>
      <c r="J128" s="192" t="s">
        <v>745</v>
      </c>
      <c r="K128" s="193"/>
      <c r="L128" s="193"/>
      <c r="M128" s="193"/>
      <c r="N128" s="193"/>
      <c r="O128" s="194"/>
      <c r="P128" s="91"/>
      <c r="Q128" s="91"/>
      <c r="R128" s="91"/>
      <c r="S128" s="61"/>
      <c r="T128" s="91"/>
      <c r="U128" s="91"/>
      <c r="V128" s="91"/>
      <c r="W128" s="156" t="s">
        <v>1004</v>
      </c>
      <c r="X128" s="190"/>
      <c r="Y128" s="99"/>
    </row>
    <row r="129" spans="1:25" s="7" customFormat="1" ht="92.25" customHeight="1" x14ac:dyDescent="0.25">
      <c r="A129" s="61"/>
      <c r="B129" s="195" t="s">
        <v>777</v>
      </c>
      <c r="C129" s="196"/>
      <c r="D129" s="197"/>
      <c r="E129" s="193" t="s">
        <v>1149</v>
      </c>
      <c r="F129" s="194"/>
      <c r="G129" s="192" t="s">
        <v>744</v>
      </c>
      <c r="H129" s="193"/>
      <c r="I129" s="194"/>
      <c r="J129" s="192"/>
      <c r="K129" s="193"/>
      <c r="L129" s="193"/>
      <c r="M129" s="193"/>
      <c r="N129" s="193"/>
      <c r="O129" s="194"/>
      <c r="P129" s="91"/>
      <c r="Q129" s="91"/>
      <c r="R129" s="91"/>
      <c r="S129" s="61"/>
      <c r="T129" s="91"/>
      <c r="U129" s="91"/>
      <c r="V129" s="91"/>
      <c r="W129" s="156" t="s">
        <v>1004</v>
      </c>
      <c r="X129" s="190"/>
      <c r="Y129" s="156" t="s">
        <v>1044</v>
      </c>
    </row>
    <row r="130" spans="1:25" s="7" customFormat="1" ht="97.5" customHeight="1" x14ac:dyDescent="0.25">
      <c r="A130" s="61"/>
      <c r="B130" s="195" t="s">
        <v>373</v>
      </c>
      <c r="C130" s="196"/>
      <c r="D130" s="197"/>
      <c r="E130" s="193" t="s">
        <v>1149</v>
      </c>
      <c r="F130" s="194"/>
      <c r="G130" s="192" t="s">
        <v>744</v>
      </c>
      <c r="H130" s="193"/>
      <c r="I130" s="194"/>
      <c r="J130" s="192" t="s">
        <v>745</v>
      </c>
      <c r="K130" s="193"/>
      <c r="L130" s="193"/>
      <c r="M130" s="193"/>
      <c r="N130" s="193"/>
      <c r="O130" s="194"/>
      <c r="P130" s="91"/>
      <c r="Q130" s="91"/>
      <c r="R130" s="91"/>
      <c r="S130" s="61"/>
      <c r="T130" s="91"/>
      <c r="U130" s="91"/>
      <c r="V130" s="91"/>
      <c r="W130" s="156" t="s">
        <v>1004</v>
      </c>
      <c r="X130" s="190"/>
      <c r="Y130" s="156" t="s">
        <v>1033</v>
      </c>
    </row>
    <row r="131" spans="1:25" s="7" customFormat="1" ht="90" customHeight="1" x14ac:dyDescent="0.25">
      <c r="A131" s="61"/>
      <c r="B131" s="195" t="s">
        <v>778</v>
      </c>
      <c r="C131" s="196"/>
      <c r="D131" s="197"/>
      <c r="E131" s="193" t="s">
        <v>1149</v>
      </c>
      <c r="F131" s="194"/>
      <c r="G131" s="192" t="s">
        <v>744</v>
      </c>
      <c r="H131" s="193"/>
      <c r="I131" s="194"/>
      <c r="J131" s="192" t="s">
        <v>745</v>
      </c>
      <c r="K131" s="193"/>
      <c r="L131" s="193"/>
      <c r="M131" s="193"/>
      <c r="N131" s="193"/>
      <c r="O131" s="194"/>
      <c r="P131" s="91"/>
      <c r="Q131" s="91"/>
      <c r="R131" s="91"/>
      <c r="S131" s="61"/>
      <c r="T131" s="91"/>
      <c r="U131" s="91"/>
      <c r="V131" s="91"/>
      <c r="W131" s="156" t="s">
        <v>1004</v>
      </c>
      <c r="X131" s="190"/>
      <c r="Y131" s="99"/>
    </row>
    <row r="132" spans="1:25" x14ac:dyDescent="0.25">
      <c r="A132" s="198"/>
      <c r="B132" s="212" t="s">
        <v>86</v>
      </c>
      <c r="C132" s="205" t="s">
        <v>87</v>
      </c>
      <c r="D132" s="107" t="s">
        <v>18</v>
      </c>
      <c r="E132" s="131">
        <v>6.92</v>
      </c>
      <c r="F132" s="131">
        <v>6.91</v>
      </c>
      <c r="G132" s="131">
        <v>6.91</v>
      </c>
      <c r="H132" s="131">
        <v>6.9</v>
      </c>
      <c r="I132" s="131">
        <v>6.9</v>
      </c>
      <c r="J132" s="131">
        <v>6.85</v>
      </c>
      <c r="K132" s="131">
        <v>6.85</v>
      </c>
      <c r="L132" s="131">
        <v>6.8</v>
      </c>
      <c r="M132" s="131">
        <v>6.8</v>
      </c>
      <c r="N132" s="131">
        <v>6.75</v>
      </c>
      <c r="O132" s="131">
        <v>6.75</v>
      </c>
      <c r="S132" s="198" t="s">
        <v>80</v>
      </c>
      <c r="W132" s="94"/>
      <c r="X132" s="191"/>
      <c r="Y132" s="94"/>
    </row>
    <row r="133" spans="1:25" x14ac:dyDescent="0.25">
      <c r="A133" s="198"/>
      <c r="B133" s="212"/>
      <c r="C133" s="206"/>
      <c r="D133" s="107" t="s">
        <v>20</v>
      </c>
      <c r="E133" s="131">
        <v>6.93</v>
      </c>
      <c r="F133" s="131">
        <v>6.93</v>
      </c>
      <c r="G133" s="131">
        <v>6.93</v>
      </c>
      <c r="H133" s="131">
        <v>6.93</v>
      </c>
      <c r="I133" s="131">
        <v>6.94</v>
      </c>
      <c r="J133" s="131">
        <v>6.94</v>
      </c>
      <c r="K133" s="131">
        <v>6.94</v>
      </c>
      <c r="L133" s="131">
        <v>6.95</v>
      </c>
      <c r="M133" s="131">
        <v>6.95</v>
      </c>
      <c r="N133" s="131">
        <v>6.95</v>
      </c>
      <c r="O133" s="131">
        <v>6.95</v>
      </c>
      <c r="Q133" s="3">
        <v>17.73</v>
      </c>
      <c r="R133" s="12">
        <f t="shared" ref="R133" si="2">O133/Q133*100</f>
        <v>39.199097574732093</v>
      </c>
      <c r="S133" s="198"/>
      <c r="W133" s="94"/>
      <c r="X133" s="99"/>
      <c r="Y133" s="94"/>
    </row>
    <row r="134" spans="1:25" s="118" customFormat="1" ht="28.5" customHeight="1" x14ac:dyDescent="0.25">
      <c r="A134" s="125" t="s">
        <v>88</v>
      </c>
      <c r="B134" s="202" t="s">
        <v>89</v>
      </c>
      <c r="C134" s="203"/>
      <c r="D134" s="203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4"/>
    </row>
    <row r="135" spans="1:25" s="7" customFormat="1" ht="87" customHeight="1" x14ac:dyDescent="0.25">
      <c r="A135" s="61"/>
      <c r="B135" s="195" t="s">
        <v>1046</v>
      </c>
      <c r="C135" s="196"/>
      <c r="D135" s="197"/>
      <c r="E135" s="193" t="s">
        <v>1149</v>
      </c>
      <c r="F135" s="194"/>
      <c r="G135" s="192" t="s">
        <v>744</v>
      </c>
      <c r="H135" s="193"/>
      <c r="I135" s="194"/>
      <c r="J135" s="192" t="s">
        <v>745</v>
      </c>
      <c r="K135" s="193"/>
      <c r="L135" s="193"/>
      <c r="M135" s="193"/>
      <c r="N135" s="193"/>
      <c r="O135" s="194"/>
      <c r="P135" s="91"/>
      <c r="Q135" s="91"/>
      <c r="R135" s="91"/>
      <c r="S135" s="61"/>
      <c r="T135" s="91"/>
      <c r="U135" s="91"/>
      <c r="V135" s="91"/>
      <c r="W135" s="187" t="s">
        <v>1035</v>
      </c>
      <c r="X135" s="184" t="s">
        <v>828</v>
      </c>
      <c r="Y135" s="99"/>
    </row>
    <row r="136" spans="1:25" s="7" customFormat="1" ht="107.25" customHeight="1" x14ac:dyDescent="0.25">
      <c r="A136" s="61"/>
      <c r="B136" s="195" t="s">
        <v>1045</v>
      </c>
      <c r="C136" s="196"/>
      <c r="D136" s="197"/>
      <c r="E136" s="193" t="s">
        <v>1149</v>
      </c>
      <c r="F136" s="194"/>
      <c r="G136" s="192" t="s">
        <v>744</v>
      </c>
      <c r="H136" s="193"/>
      <c r="I136" s="194"/>
      <c r="J136" s="192" t="s">
        <v>745</v>
      </c>
      <c r="K136" s="193"/>
      <c r="L136" s="193"/>
      <c r="M136" s="193"/>
      <c r="N136" s="193"/>
      <c r="O136" s="194"/>
      <c r="P136" s="91"/>
      <c r="Q136" s="91"/>
      <c r="R136" s="91"/>
      <c r="S136" s="61"/>
      <c r="T136" s="91"/>
      <c r="U136" s="91"/>
      <c r="V136" s="91"/>
      <c r="W136" s="188"/>
      <c r="X136" s="190"/>
      <c r="Y136" s="99"/>
    </row>
    <row r="137" spans="1:25" s="111" customFormat="1" ht="117" customHeight="1" x14ac:dyDescent="0.25">
      <c r="A137" s="98"/>
      <c r="B137" s="195" t="s">
        <v>378</v>
      </c>
      <c r="C137" s="196"/>
      <c r="D137" s="197"/>
      <c r="E137" s="193" t="s">
        <v>1149</v>
      </c>
      <c r="F137" s="194"/>
      <c r="G137" s="192" t="s">
        <v>744</v>
      </c>
      <c r="H137" s="193"/>
      <c r="I137" s="194"/>
      <c r="J137" s="192" t="s">
        <v>745</v>
      </c>
      <c r="K137" s="193"/>
      <c r="L137" s="193"/>
      <c r="M137" s="193"/>
      <c r="N137" s="193"/>
      <c r="O137" s="194"/>
      <c r="P137" s="121"/>
      <c r="Q137" s="121"/>
      <c r="R137" s="121"/>
      <c r="S137" s="98"/>
      <c r="T137" s="121"/>
      <c r="U137" s="121"/>
      <c r="V137" s="121"/>
      <c r="W137" s="188"/>
      <c r="X137" s="191"/>
      <c r="Y137" s="99"/>
    </row>
    <row r="138" spans="1:25" s="118" customFormat="1" ht="28.5" customHeight="1" x14ac:dyDescent="0.25">
      <c r="A138" s="125" t="s">
        <v>92</v>
      </c>
      <c r="B138" s="202" t="s">
        <v>829</v>
      </c>
      <c r="C138" s="203"/>
      <c r="D138" s="203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4"/>
    </row>
    <row r="139" spans="1:25" s="7" customFormat="1" ht="102.75" customHeight="1" x14ac:dyDescent="0.25">
      <c r="A139" s="61"/>
      <c r="B139" s="195" t="s">
        <v>381</v>
      </c>
      <c r="C139" s="196"/>
      <c r="D139" s="197"/>
      <c r="E139" s="193" t="s">
        <v>1149</v>
      </c>
      <c r="F139" s="194"/>
      <c r="G139" s="192" t="s">
        <v>744</v>
      </c>
      <c r="H139" s="193"/>
      <c r="I139" s="194"/>
      <c r="J139" s="192" t="s">
        <v>745</v>
      </c>
      <c r="K139" s="193"/>
      <c r="L139" s="193"/>
      <c r="M139" s="193"/>
      <c r="N139" s="193"/>
      <c r="O139" s="194"/>
      <c r="P139" s="116"/>
      <c r="Q139" s="116"/>
      <c r="R139" s="116"/>
      <c r="S139" s="101"/>
      <c r="T139" s="116"/>
      <c r="U139" s="116"/>
      <c r="V139" s="116"/>
      <c r="W139" s="98" t="s">
        <v>772</v>
      </c>
      <c r="X139" s="160" t="s">
        <v>1051</v>
      </c>
      <c r="Y139" s="99"/>
    </row>
    <row r="140" spans="1:25" s="7" customFormat="1" ht="100.5" customHeight="1" x14ac:dyDescent="0.25">
      <c r="A140" s="61"/>
      <c r="B140" s="195" t="s">
        <v>379</v>
      </c>
      <c r="C140" s="196"/>
      <c r="D140" s="197"/>
      <c r="E140" s="193" t="s">
        <v>1149</v>
      </c>
      <c r="F140" s="194"/>
      <c r="G140" s="192" t="s">
        <v>744</v>
      </c>
      <c r="H140" s="193"/>
      <c r="I140" s="194"/>
      <c r="J140" s="192" t="s">
        <v>745</v>
      </c>
      <c r="K140" s="193"/>
      <c r="L140" s="193"/>
      <c r="M140" s="193"/>
      <c r="N140" s="193"/>
      <c r="O140" s="194"/>
      <c r="P140" s="116"/>
      <c r="Q140" s="116"/>
      <c r="R140" s="116"/>
      <c r="S140" s="101"/>
      <c r="T140" s="116"/>
      <c r="U140" s="116"/>
      <c r="V140" s="116"/>
      <c r="W140" s="156" t="s">
        <v>1004</v>
      </c>
      <c r="X140" s="160" t="s">
        <v>1052</v>
      </c>
      <c r="Y140" s="99"/>
    </row>
    <row r="141" spans="1:25" s="7" customFormat="1" ht="117.75" customHeight="1" x14ac:dyDescent="0.25">
      <c r="A141" s="61"/>
      <c r="B141" s="195" t="s">
        <v>1049</v>
      </c>
      <c r="C141" s="196"/>
      <c r="D141" s="197"/>
      <c r="E141" s="193" t="s">
        <v>1149</v>
      </c>
      <c r="F141" s="194"/>
      <c r="G141" s="192" t="s">
        <v>744</v>
      </c>
      <c r="H141" s="193"/>
      <c r="I141" s="194"/>
      <c r="J141" s="192" t="s">
        <v>745</v>
      </c>
      <c r="K141" s="193"/>
      <c r="L141" s="193"/>
      <c r="M141" s="193"/>
      <c r="N141" s="193"/>
      <c r="O141" s="194"/>
      <c r="P141" s="116"/>
      <c r="Q141" s="116"/>
      <c r="R141" s="116"/>
      <c r="S141" s="101"/>
      <c r="T141" s="116"/>
      <c r="U141" s="116"/>
      <c r="V141" s="116"/>
      <c r="W141" s="157" t="s">
        <v>1054</v>
      </c>
      <c r="X141" s="189" t="s">
        <v>1053</v>
      </c>
      <c r="Y141" s="156" t="s">
        <v>1055</v>
      </c>
    </row>
    <row r="142" spans="1:25" s="7" customFormat="1" ht="115.5" customHeight="1" x14ac:dyDescent="0.25">
      <c r="A142" s="61"/>
      <c r="B142" s="195" t="s">
        <v>1050</v>
      </c>
      <c r="C142" s="196"/>
      <c r="D142" s="197"/>
      <c r="E142" s="193" t="s">
        <v>1149</v>
      </c>
      <c r="F142" s="194"/>
      <c r="G142" s="192" t="s">
        <v>744</v>
      </c>
      <c r="H142" s="193"/>
      <c r="I142" s="194"/>
      <c r="J142" s="192" t="s">
        <v>745</v>
      </c>
      <c r="K142" s="193"/>
      <c r="L142" s="193"/>
      <c r="M142" s="193"/>
      <c r="N142" s="193"/>
      <c r="O142" s="194"/>
      <c r="P142" s="116"/>
      <c r="Q142" s="116"/>
      <c r="R142" s="116"/>
      <c r="S142" s="101"/>
      <c r="T142" s="116"/>
      <c r="U142" s="116"/>
      <c r="V142" s="116"/>
      <c r="W142" s="157" t="s">
        <v>1047</v>
      </c>
      <c r="X142" s="186"/>
      <c r="Y142" s="99"/>
    </row>
    <row r="143" spans="1:25" x14ac:dyDescent="0.25">
      <c r="A143" s="198"/>
      <c r="B143" s="212" t="s">
        <v>94</v>
      </c>
      <c r="C143" s="205" t="s">
        <v>7</v>
      </c>
      <c r="D143" s="107" t="s">
        <v>18</v>
      </c>
      <c r="E143" s="97">
        <v>2</v>
      </c>
      <c r="F143" s="97">
        <v>2</v>
      </c>
      <c r="G143" s="97">
        <v>2</v>
      </c>
      <c r="H143" s="97">
        <v>2</v>
      </c>
      <c r="I143" s="97">
        <v>2</v>
      </c>
      <c r="J143" s="97">
        <v>2</v>
      </c>
      <c r="K143" s="97">
        <v>2</v>
      </c>
      <c r="L143" s="97">
        <v>2</v>
      </c>
      <c r="M143" s="97">
        <v>2</v>
      </c>
      <c r="N143" s="97">
        <v>2</v>
      </c>
      <c r="O143" s="97">
        <v>2</v>
      </c>
      <c r="S143" s="198" t="s">
        <v>80</v>
      </c>
      <c r="W143" s="94"/>
      <c r="X143" s="99"/>
      <c r="Y143" s="94"/>
    </row>
    <row r="144" spans="1:25" x14ac:dyDescent="0.25">
      <c r="A144" s="198"/>
      <c r="B144" s="212"/>
      <c r="C144" s="206"/>
      <c r="D144" s="107" t="s">
        <v>20</v>
      </c>
      <c r="E144" s="97">
        <v>1.9</v>
      </c>
      <c r="F144" s="97">
        <v>1.9</v>
      </c>
      <c r="G144" s="97">
        <v>1.9</v>
      </c>
      <c r="H144" s="97">
        <v>1.9</v>
      </c>
      <c r="I144" s="97">
        <v>1.9</v>
      </c>
      <c r="J144" s="97">
        <v>1.9</v>
      </c>
      <c r="K144" s="97">
        <v>1.9</v>
      </c>
      <c r="L144" s="97">
        <v>1.9</v>
      </c>
      <c r="M144" s="97">
        <v>1.9</v>
      </c>
      <c r="N144" s="97">
        <v>1.9</v>
      </c>
      <c r="O144" s="97">
        <v>1.9</v>
      </c>
      <c r="S144" s="198"/>
      <c r="W144" s="94"/>
      <c r="X144" s="99"/>
      <c r="Y144" s="94"/>
    </row>
    <row r="145" spans="1:25" s="9" customFormat="1" ht="14.25" x14ac:dyDescent="0.2">
      <c r="A145" s="112" t="s">
        <v>95</v>
      </c>
      <c r="B145" s="216" t="s">
        <v>96</v>
      </c>
      <c r="C145" s="216"/>
      <c r="D145" s="216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S145" s="112"/>
      <c r="W145" s="113"/>
      <c r="X145" s="113"/>
      <c r="Y145" s="113"/>
    </row>
    <row r="146" spans="1:25" s="118" customFormat="1" ht="28.5" customHeight="1" x14ac:dyDescent="0.25">
      <c r="A146" s="125" t="s">
        <v>97</v>
      </c>
      <c r="B146" s="202" t="s">
        <v>98</v>
      </c>
      <c r="C146" s="203"/>
      <c r="D146" s="203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4"/>
    </row>
    <row r="147" spans="1:25" s="7" customFormat="1" ht="118.5" customHeight="1" x14ac:dyDescent="0.25">
      <c r="A147" s="61"/>
      <c r="B147" s="195" t="s">
        <v>394</v>
      </c>
      <c r="C147" s="196"/>
      <c r="D147" s="197"/>
      <c r="E147" s="193" t="s">
        <v>1149</v>
      </c>
      <c r="F147" s="194"/>
      <c r="G147" s="192" t="s">
        <v>744</v>
      </c>
      <c r="H147" s="193"/>
      <c r="I147" s="194"/>
      <c r="J147" s="192" t="s">
        <v>745</v>
      </c>
      <c r="K147" s="193"/>
      <c r="L147" s="193"/>
      <c r="M147" s="193"/>
      <c r="N147" s="193"/>
      <c r="O147" s="194"/>
      <c r="P147" s="116"/>
      <c r="Q147" s="116"/>
      <c r="R147" s="116"/>
      <c r="S147" s="101"/>
      <c r="T147" s="116"/>
      <c r="U147" s="116"/>
      <c r="V147" s="116"/>
      <c r="W147" s="157" t="s">
        <v>1054</v>
      </c>
      <c r="X147" s="129" t="s">
        <v>835</v>
      </c>
      <c r="Y147" s="156" t="s">
        <v>1064</v>
      </c>
    </row>
    <row r="148" spans="1:25" s="7" customFormat="1" ht="100.5" customHeight="1" x14ac:dyDescent="0.25">
      <c r="A148" s="61"/>
      <c r="B148" s="195" t="s">
        <v>830</v>
      </c>
      <c r="C148" s="196"/>
      <c r="D148" s="197"/>
      <c r="E148" s="193" t="s">
        <v>1149</v>
      </c>
      <c r="F148" s="194"/>
      <c r="G148" s="192" t="s">
        <v>744</v>
      </c>
      <c r="H148" s="193"/>
      <c r="I148" s="194"/>
      <c r="J148" s="192" t="s">
        <v>745</v>
      </c>
      <c r="K148" s="193"/>
      <c r="L148" s="193"/>
      <c r="M148" s="193"/>
      <c r="N148" s="193"/>
      <c r="O148" s="194"/>
      <c r="P148" s="116"/>
      <c r="Q148" s="116"/>
      <c r="R148" s="116"/>
      <c r="S148" s="101"/>
      <c r="T148" s="116"/>
      <c r="U148" s="116"/>
      <c r="V148" s="116"/>
      <c r="W148" s="157" t="s">
        <v>1054</v>
      </c>
      <c r="X148" s="184" t="s">
        <v>834</v>
      </c>
      <c r="Y148" s="99" t="s">
        <v>1056</v>
      </c>
    </row>
    <row r="149" spans="1:25" s="7" customFormat="1" ht="94.5" customHeight="1" x14ac:dyDescent="0.25">
      <c r="A149" s="61"/>
      <c r="B149" s="195" t="s">
        <v>1058</v>
      </c>
      <c r="C149" s="196"/>
      <c r="D149" s="197"/>
      <c r="E149" s="193" t="s">
        <v>1149</v>
      </c>
      <c r="F149" s="194"/>
      <c r="G149" s="132"/>
      <c r="H149" s="133">
        <v>2024</v>
      </c>
      <c r="I149" s="134"/>
      <c r="J149" s="192" t="s">
        <v>745</v>
      </c>
      <c r="K149" s="193"/>
      <c r="L149" s="193"/>
      <c r="M149" s="193"/>
      <c r="N149" s="193"/>
      <c r="O149" s="194"/>
      <c r="P149" s="116"/>
      <c r="Q149" s="116"/>
      <c r="R149" s="116"/>
      <c r="S149" s="101"/>
      <c r="T149" s="116"/>
      <c r="U149" s="116"/>
      <c r="V149" s="116"/>
      <c r="W149" s="157" t="s">
        <v>1054</v>
      </c>
      <c r="X149" s="185"/>
      <c r="Y149" s="157" t="s">
        <v>1057</v>
      </c>
    </row>
    <row r="150" spans="1:25" s="7" customFormat="1" ht="93.75" customHeight="1" x14ac:dyDescent="0.25">
      <c r="A150" s="61"/>
      <c r="B150" s="230" t="s">
        <v>1067</v>
      </c>
      <c r="C150" s="231"/>
      <c r="D150" s="232"/>
      <c r="E150" s="193" t="s">
        <v>1149</v>
      </c>
      <c r="F150" s="194"/>
      <c r="G150" s="192" t="s">
        <v>744</v>
      </c>
      <c r="H150" s="193"/>
      <c r="I150" s="194"/>
      <c r="J150" s="192" t="s">
        <v>745</v>
      </c>
      <c r="K150" s="193"/>
      <c r="L150" s="193"/>
      <c r="M150" s="193"/>
      <c r="N150" s="193"/>
      <c r="O150" s="194"/>
      <c r="P150" s="116"/>
      <c r="Q150" s="116"/>
      <c r="R150" s="116"/>
      <c r="S150" s="101"/>
      <c r="T150" s="116"/>
      <c r="U150" s="116"/>
      <c r="V150" s="116"/>
      <c r="W150" s="157" t="s">
        <v>1054</v>
      </c>
      <c r="X150" s="185"/>
      <c r="Y150" s="157" t="s">
        <v>1061</v>
      </c>
    </row>
    <row r="151" spans="1:25" s="7" customFormat="1" ht="96.75" customHeight="1" x14ac:dyDescent="0.25">
      <c r="A151" s="61"/>
      <c r="B151" s="195" t="s">
        <v>386</v>
      </c>
      <c r="C151" s="196"/>
      <c r="D151" s="197"/>
      <c r="E151" s="193" t="s">
        <v>1149</v>
      </c>
      <c r="F151" s="194"/>
      <c r="G151" s="192" t="s">
        <v>744</v>
      </c>
      <c r="H151" s="193"/>
      <c r="I151" s="194"/>
      <c r="J151" s="192" t="s">
        <v>745</v>
      </c>
      <c r="K151" s="193"/>
      <c r="L151" s="193"/>
      <c r="M151" s="193"/>
      <c r="N151" s="193"/>
      <c r="O151" s="194"/>
      <c r="P151" s="116"/>
      <c r="Q151" s="116"/>
      <c r="R151" s="116"/>
      <c r="S151" s="101"/>
      <c r="T151" s="116"/>
      <c r="U151" s="116"/>
      <c r="V151" s="116"/>
      <c r="W151" s="157" t="s">
        <v>1054</v>
      </c>
      <c r="X151" s="185"/>
      <c r="Y151" s="151"/>
    </row>
    <row r="152" spans="1:25" s="7" customFormat="1" ht="98.25" customHeight="1" x14ac:dyDescent="0.25">
      <c r="A152" s="61"/>
      <c r="B152" s="195" t="s">
        <v>387</v>
      </c>
      <c r="C152" s="196"/>
      <c r="D152" s="197"/>
      <c r="E152" s="193" t="s">
        <v>1149</v>
      </c>
      <c r="F152" s="194"/>
      <c r="G152" s="192" t="s">
        <v>744</v>
      </c>
      <c r="H152" s="193"/>
      <c r="I152" s="194"/>
      <c r="J152" s="192" t="s">
        <v>745</v>
      </c>
      <c r="K152" s="193"/>
      <c r="L152" s="193"/>
      <c r="M152" s="193"/>
      <c r="N152" s="193"/>
      <c r="O152" s="194"/>
      <c r="P152" s="116"/>
      <c r="Q152" s="116"/>
      <c r="R152" s="116"/>
      <c r="S152" s="101"/>
      <c r="T152" s="116"/>
      <c r="U152" s="116"/>
      <c r="V152" s="116"/>
      <c r="W152" s="157" t="s">
        <v>1054</v>
      </c>
      <c r="X152" s="185"/>
      <c r="Y152" s="157"/>
    </row>
    <row r="153" spans="1:25" s="7" customFormat="1" ht="148.5" customHeight="1" x14ac:dyDescent="0.25">
      <c r="A153" s="61"/>
      <c r="B153" s="195" t="s">
        <v>1059</v>
      </c>
      <c r="C153" s="196"/>
      <c r="D153" s="197"/>
      <c r="E153" s="193" t="s">
        <v>1149</v>
      </c>
      <c r="F153" s="194"/>
      <c r="G153" s="192" t="s">
        <v>744</v>
      </c>
      <c r="H153" s="193"/>
      <c r="I153" s="194"/>
      <c r="J153" s="192" t="s">
        <v>745</v>
      </c>
      <c r="K153" s="193"/>
      <c r="L153" s="193"/>
      <c r="M153" s="193"/>
      <c r="N153" s="193"/>
      <c r="O153" s="194"/>
      <c r="P153" s="116"/>
      <c r="Q153" s="116"/>
      <c r="R153" s="116"/>
      <c r="S153" s="101"/>
      <c r="T153" s="116"/>
      <c r="U153" s="116"/>
      <c r="V153" s="116"/>
      <c r="W153" s="98" t="s">
        <v>1060</v>
      </c>
      <c r="X153" s="185"/>
      <c r="Y153" s="156" t="s">
        <v>1061</v>
      </c>
    </row>
    <row r="154" spans="1:25" s="7" customFormat="1" ht="99.75" customHeight="1" x14ac:dyDescent="0.25">
      <c r="A154" s="61"/>
      <c r="B154" s="195" t="s">
        <v>831</v>
      </c>
      <c r="C154" s="196"/>
      <c r="D154" s="197"/>
      <c r="E154" s="193" t="s">
        <v>1149</v>
      </c>
      <c r="F154" s="194"/>
      <c r="G154" s="192" t="s">
        <v>744</v>
      </c>
      <c r="H154" s="193"/>
      <c r="I154" s="194"/>
      <c r="J154" s="192" t="s">
        <v>745</v>
      </c>
      <c r="K154" s="193"/>
      <c r="L154" s="193"/>
      <c r="M154" s="193"/>
      <c r="N154" s="193"/>
      <c r="O154" s="194"/>
      <c r="P154" s="116"/>
      <c r="Q154" s="116"/>
      <c r="R154" s="116"/>
      <c r="S154" s="101"/>
      <c r="T154" s="116"/>
      <c r="U154" s="116"/>
      <c r="V154" s="116"/>
      <c r="W154" s="157" t="s">
        <v>1054</v>
      </c>
      <c r="X154" s="185"/>
      <c r="Y154" s="175" t="s">
        <v>1062</v>
      </c>
    </row>
    <row r="155" spans="1:25" s="7" customFormat="1" ht="80.25" customHeight="1" x14ac:dyDescent="0.25">
      <c r="A155" s="61"/>
      <c r="B155" s="195" t="s">
        <v>832</v>
      </c>
      <c r="C155" s="196"/>
      <c r="D155" s="197"/>
      <c r="E155" s="193" t="s">
        <v>1149</v>
      </c>
      <c r="F155" s="194"/>
      <c r="G155" s="192" t="s">
        <v>744</v>
      </c>
      <c r="H155" s="193"/>
      <c r="I155" s="194"/>
      <c r="J155" s="192" t="s">
        <v>745</v>
      </c>
      <c r="K155" s="193"/>
      <c r="L155" s="193"/>
      <c r="M155" s="193"/>
      <c r="N155" s="193"/>
      <c r="O155" s="194"/>
      <c r="P155" s="116"/>
      <c r="Q155" s="116"/>
      <c r="R155" s="116"/>
      <c r="S155" s="101"/>
      <c r="T155" s="116"/>
      <c r="U155" s="116"/>
      <c r="V155" s="116"/>
      <c r="W155" s="157" t="s">
        <v>1054</v>
      </c>
      <c r="X155" s="185"/>
      <c r="Y155" s="157" t="s">
        <v>1065</v>
      </c>
    </row>
    <row r="156" spans="1:25" s="7" customFormat="1" ht="123.75" customHeight="1" x14ac:dyDescent="0.25">
      <c r="A156" s="61"/>
      <c r="B156" s="195" t="s">
        <v>833</v>
      </c>
      <c r="C156" s="196"/>
      <c r="D156" s="197"/>
      <c r="E156" s="193" t="s">
        <v>1149</v>
      </c>
      <c r="F156" s="194"/>
      <c r="G156" s="192" t="s">
        <v>744</v>
      </c>
      <c r="H156" s="193"/>
      <c r="I156" s="194"/>
      <c r="J156" s="192" t="s">
        <v>745</v>
      </c>
      <c r="K156" s="193"/>
      <c r="L156" s="193"/>
      <c r="M156" s="193"/>
      <c r="N156" s="193"/>
      <c r="O156" s="194"/>
      <c r="P156" s="116"/>
      <c r="Q156" s="116"/>
      <c r="R156" s="116"/>
      <c r="S156" s="101"/>
      <c r="T156" s="116"/>
      <c r="U156" s="116"/>
      <c r="V156" s="116"/>
      <c r="W156" s="157" t="s">
        <v>1063</v>
      </c>
      <c r="X156" s="186"/>
      <c r="Y156" s="99"/>
    </row>
    <row r="157" spans="1:25" x14ac:dyDescent="0.25">
      <c r="A157" s="198"/>
      <c r="B157" s="212" t="s">
        <v>102</v>
      </c>
      <c r="C157" s="205" t="s">
        <v>7</v>
      </c>
      <c r="D157" s="107" t="s">
        <v>18</v>
      </c>
      <c r="E157" s="97">
        <v>46</v>
      </c>
      <c r="F157" s="97">
        <v>47</v>
      </c>
      <c r="G157" s="97">
        <v>47</v>
      </c>
      <c r="H157" s="97">
        <v>47</v>
      </c>
      <c r="I157" s="97">
        <v>48</v>
      </c>
      <c r="J157" s="97">
        <v>48</v>
      </c>
      <c r="K157" s="97">
        <v>48</v>
      </c>
      <c r="L157" s="97">
        <v>48</v>
      </c>
      <c r="M157" s="97">
        <v>48</v>
      </c>
      <c r="N157" s="97">
        <v>48</v>
      </c>
      <c r="O157" s="97">
        <v>48</v>
      </c>
      <c r="S157" s="198" t="s">
        <v>100</v>
      </c>
      <c r="W157" s="94"/>
      <c r="X157" s="99"/>
      <c r="Y157" s="94"/>
    </row>
    <row r="158" spans="1:25" ht="78.75" customHeight="1" x14ac:dyDescent="0.25">
      <c r="A158" s="198"/>
      <c r="B158" s="212"/>
      <c r="C158" s="206"/>
      <c r="D158" s="107" t="s">
        <v>20</v>
      </c>
      <c r="E158" s="97">
        <v>47</v>
      </c>
      <c r="F158" s="97">
        <v>48</v>
      </c>
      <c r="G158" s="97">
        <v>48</v>
      </c>
      <c r="H158" s="97">
        <v>48</v>
      </c>
      <c r="I158" s="97">
        <v>49</v>
      </c>
      <c r="J158" s="97">
        <v>49</v>
      </c>
      <c r="K158" s="97">
        <v>49</v>
      </c>
      <c r="L158" s="97">
        <v>50</v>
      </c>
      <c r="M158" s="97">
        <v>50</v>
      </c>
      <c r="N158" s="97">
        <v>50</v>
      </c>
      <c r="O158" s="97">
        <v>51</v>
      </c>
      <c r="S158" s="198"/>
      <c r="W158" s="94"/>
      <c r="X158" s="99"/>
      <c r="Y158" s="94"/>
    </row>
    <row r="159" spans="1:25" s="118" customFormat="1" ht="28.5" customHeight="1" x14ac:dyDescent="0.25">
      <c r="A159" s="125" t="s">
        <v>103</v>
      </c>
      <c r="B159" s="202" t="s">
        <v>104</v>
      </c>
      <c r="C159" s="203"/>
      <c r="D159" s="203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4"/>
    </row>
    <row r="160" spans="1:25" s="7" customFormat="1" ht="122.25" customHeight="1" x14ac:dyDescent="0.25">
      <c r="A160" s="126"/>
      <c r="B160" s="195" t="s">
        <v>399</v>
      </c>
      <c r="C160" s="196"/>
      <c r="D160" s="197"/>
      <c r="E160" s="193" t="s">
        <v>1149</v>
      </c>
      <c r="F160" s="194"/>
      <c r="G160" s="192"/>
      <c r="H160" s="193"/>
      <c r="I160" s="194"/>
      <c r="J160" s="192"/>
      <c r="K160" s="193"/>
      <c r="L160" s="193"/>
      <c r="M160" s="193"/>
      <c r="N160" s="193"/>
      <c r="O160" s="194"/>
      <c r="P160" s="116"/>
      <c r="Q160" s="116"/>
      <c r="R160" s="116"/>
      <c r="S160" s="101"/>
      <c r="T160" s="116"/>
      <c r="U160" s="116"/>
      <c r="V160" s="116"/>
      <c r="W160" s="157" t="s">
        <v>1054</v>
      </c>
      <c r="X160" s="184" t="s">
        <v>835</v>
      </c>
      <c r="Y160" s="151"/>
    </row>
    <row r="161" spans="1:25" s="7" customFormat="1" ht="81" customHeight="1" x14ac:dyDescent="0.25">
      <c r="A161" s="126"/>
      <c r="B161" s="195" t="s">
        <v>396</v>
      </c>
      <c r="C161" s="196"/>
      <c r="D161" s="197"/>
      <c r="E161" s="193" t="s">
        <v>1149</v>
      </c>
      <c r="F161" s="194"/>
      <c r="G161" s="192" t="s">
        <v>744</v>
      </c>
      <c r="H161" s="193"/>
      <c r="I161" s="194"/>
      <c r="J161" s="192" t="s">
        <v>745</v>
      </c>
      <c r="K161" s="193"/>
      <c r="L161" s="193"/>
      <c r="M161" s="193"/>
      <c r="N161" s="193"/>
      <c r="O161" s="194"/>
      <c r="P161" s="116"/>
      <c r="Q161" s="116"/>
      <c r="R161" s="116"/>
      <c r="S161" s="101"/>
      <c r="T161" s="116"/>
      <c r="U161" s="116"/>
      <c r="V161" s="116"/>
      <c r="W161" s="157" t="s">
        <v>1054</v>
      </c>
      <c r="X161" s="190"/>
      <c r="Y161" s="156" t="s">
        <v>1066</v>
      </c>
    </row>
    <row r="162" spans="1:25" s="7" customFormat="1" ht="99.75" customHeight="1" x14ac:dyDescent="0.25">
      <c r="A162" s="126"/>
      <c r="B162" s="195" t="s">
        <v>397</v>
      </c>
      <c r="C162" s="196"/>
      <c r="D162" s="197"/>
      <c r="E162" s="193" t="s">
        <v>1149</v>
      </c>
      <c r="F162" s="194"/>
      <c r="G162" s="192" t="s">
        <v>744</v>
      </c>
      <c r="H162" s="193"/>
      <c r="I162" s="194"/>
      <c r="J162" s="192" t="s">
        <v>745</v>
      </c>
      <c r="K162" s="193"/>
      <c r="L162" s="193"/>
      <c r="M162" s="193"/>
      <c r="N162" s="193"/>
      <c r="O162" s="194"/>
      <c r="P162" s="116"/>
      <c r="Q162" s="116"/>
      <c r="R162" s="116"/>
      <c r="S162" s="101"/>
      <c r="T162" s="116"/>
      <c r="U162" s="116"/>
      <c r="V162" s="116"/>
      <c r="W162" s="157" t="s">
        <v>1054</v>
      </c>
      <c r="X162" s="190"/>
      <c r="Y162" s="151"/>
    </row>
    <row r="163" spans="1:25" s="7" customFormat="1" ht="123.75" customHeight="1" x14ac:dyDescent="0.25">
      <c r="A163" s="126"/>
      <c r="B163" s="195" t="s">
        <v>398</v>
      </c>
      <c r="C163" s="196"/>
      <c r="D163" s="197"/>
      <c r="E163" s="193" t="s">
        <v>1149</v>
      </c>
      <c r="F163" s="194"/>
      <c r="G163" s="192" t="s">
        <v>744</v>
      </c>
      <c r="H163" s="193"/>
      <c r="I163" s="194"/>
      <c r="J163" s="192" t="s">
        <v>745</v>
      </c>
      <c r="K163" s="193"/>
      <c r="L163" s="193"/>
      <c r="M163" s="193"/>
      <c r="N163" s="193"/>
      <c r="O163" s="194"/>
      <c r="P163" s="116"/>
      <c r="Q163" s="116"/>
      <c r="R163" s="116"/>
      <c r="S163" s="101"/>
      <c r="T163" s="116"/>
      <c r="U163" s="116"/>
      <c r="V163" s="116"/>
      <c r="W163" s="157" t="s">
        <v>1054</v>
      </c>
      <c r="X163" s="190"/>
      <c r="Y163" s="99"/>
    </row>
    <row r="164" spans="1:25" s="7" customFormat="1" ht="102.75" customHeight="1" x14ac:dyDescent="0.25">
      <c r="A164" s="126"/>
      <c r="B164" s="195" t="s">
        <v>400</v>
      </c>
      <c r="C164" s="196"/>
      <c r="D164" s="197"/>
      <c r="E164" s="193" t="s">
        <v>1149</v>
      </c>
      <c r="F164" s="194"/>
      <c r="G164" s="192" t="s">
        <v>744</v>
      </c>
      <c r="H164" s="193"/>
      <c r="I164" s="194"/>
      <c r="J164" s="192" t="s">
        <v>745</v>
      </c>
      <c r="K164" s="193"/>
      <c r="L164" s="193"/>
      <c r="M164" s="193"/>
      <c r="N164" s="193"/>
      <c r="O164" s="194"/>
      <c r="P164" s="116"/>
      <c r="Q164" s="116"/>
      <c r="R164" s="116"/>
      <c r="S164" s="101"/>
      <c r="T164" s="116"/>
      <c r="U164" s="116"/>
      <c r="V164" s="116"/>
      <c r="W164" s="157" t="s">
        <v>1054</v>
      </c>
      <c r="X164" s="191"/>
      <c r="Y164" s="157" t="s">
        <v>1001</v>
      </c>
    </row>
    <row r="165" spans="1:25" x14ac:dyDescent="0.25">
      <c r="A165" s="198"/>
      <c r="B165" s="212" t="s">
        <v>105</v>
      </c>
      <c r="C165" s="205" t="s">
        <v>7</v>
      </c>
      <c r="D165" s="107" t="s">
        <v>18</v>
      </c>
      <c r="E165" s="97">
        <v>57</v>
      </c>
      <c r="F165" s="97">
        <v>100</v>
      </c>
      <c r="G165" s="97">
        <v>100</v>
      </c>
      <c r="H165" s="97">
        <v>100</v>
      </c>
      <c r="I165" s="97">
        <v>100</v>
      </c>
      <c r="J165" s="97">
        <v>100</v>
      </c>
      <c r="K165" s="97">
        <v>100</v>
      </c>
      <c r="L165" s="97">
        <v>100</v>
      </c>
      <c r="M165" s="97">
        <v>100</v>
      </c>
      <c r="N165" s="97">
        <v>100</v>
      </c>
      <c r="O165" s="97">
        <v>100</v>
      </c>
      <c r="S165" s="198" t="s">
        <v>100</v>
      </c>
      <c r="W165" s="94"/>
      <c r="X165" s="99"/>
      <c r="Y165" s="94"/>
    </row>
    <row r="166" spans="1:25" ht="107.25" customHeight="1" x14ac:dyDescent="0.25">
      <c r="A166" s="198"/>
      <c r="B166" s="212"/>
      <c r="C166" s="206"/>
      <c r="D166" s="107" t="s">
        <v>20</v>
      </c>
      <c r="E166" s="97">
        <v>57</v>
      </c>
      <c r="F166" s="97">
        <v>100</v>
      </c>
      <c r="G166" s="97">
        <v>100</v>
      </c>
      <c r="H166" s="97">
        <v>100</v>
      </c>
      <c r="I166" s="97">
        <v>100</v>
      </c>
      <c r="J166" s="97">
        <v>100</v>
      </c>
      <c r="K166" s="97">
        <v>100</v>
      </c>
      <c r="L166" s="97">
        <v>100</v>
      </c>
      <c r="M166" s="97">
        <v>100</v>
      </c>
      <c r="N166" s="97">
        <v>100</v>
      </c>
      <c r="O166" s="97">
        <v>100</v>
      </c>
      <c r="S166" s="198"/>
      <c r="W166" s="94"/>
      <c r="X166" s="99"/>
      <c r="Y166" s="94"/>
    </row>
    <row r="167" spans="1:25" s="118" customFormat="1" ht="28.5" customHeight="1" x14ac:dyDescent="0.25">
      <c r="A167" s="125" t="s">
        <v>107</v>
      </c>
      <c r="B167" s="202" t="s">
        <v>108</v>
      </c>
      <c r="C167" s="203"/>
      <c r="D167" s="203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4"/>
    </row>
    <row r="168" spans="1:25" s="7" customFormat="1" ht="96" customHeight="1" x14ac:dyDescent="0.25">
      <c r="A168" s="61"/>
      <c r="B168" s="195" t="s">
        <v>404</v>
      </c>
      <c r="C168" s="196"/>
      <c r="D168" s="197"/>
      <c r="E168" s="193"/>
      <c r="F168" s="194"/>
      <c r="G168" s="192" t="s">
        <v>744</v>
      </c>
      <c r="H168" s="193"/>
      <c r="I168" s="194"/>
      <c r="J168" s="192" t="s">
        <v>745</v>
      </c>
      <c r="K168" s="193"/>
      <c r="L168" s="193"/>
      <c r="M168" s="193"/>
      <c r="N168" s="193"/>
      <c r="O168" s="194"/>
      <c r="P168" s="116"/>
      <c r="Q168" s="116"/>
      <c r="R168" s="116"/>
      <c r="S168" s="101"/>
      <c r="T168" s="116"/>
      <c r="U168" s="116"/>
      <c r="V168" s="116"/>
      <c r="W168" s="157" t="s">
        <v>1054</v>
      </c>
      <c r="X168" s="184" t="s">
        <v>835</v>
      </c>
      <c r="Y168" s="157" t="s">
        <v>1054</v>
      </c>
    </row>
    <row r="169" spans="1:25" s="7" customFormat="1" ht="92.25" customHeight="1" x14ac:dyDescent="0.25">
      <c r="A169" s="61"/>
      <c r="B169" s="195" t="s">
        <v>401</v>
      </c>
      <c r="C169" s="196"/>
      <c r="D169" s="197"/>
      <c r="E169" s="193"/>
      <c r="F169" s="194"/>
      <c r="G169" s="192" t="s">
        <v>749</v>
      </c>
      <c r="H169" s="193"/>
      <c r="I169" s="194"/>
      <c r="J169" s="192" t="s">
        <v>745</v>
      </c>
      <c r="K169" s="193"/>
      <c r="L169" s="193"/>
      <c r="M169" s="193"/>
      <c r="N169" s="193"/>
      <c r="O169" s="194"/>
      <c r="P169" s="116"/>
      <c r="Q169" s="116"/>
      <c r="R169" s="116"/>
      <c r="S169" s="101"/>
      <c r="T169" s="116"/>
      <c r="U169" s="116"/>
      <c r="V169" s="116"/>
      <c r="W169" s="157" t="s">
        <v>1054</v>
      </c>
      <c r="X169" s="190"/>
      <c r="Y169" s="157" t="s">
        <v>1054</v>
      </c>
    </row>
    <row r="170" spans="1:25" s="7" customFormat="1" ht="95.25" customHeight="1" x14ac:dyDescent="0.25">
      <c r="A170" s="61"/>
      <c r="B170" s="195" t="s">
        <v>402</v>
      </c>
      <c r="C170" s="196"/>
      <c r="D170" s="197"/>
      <c r="E170" s="193" t="s">
        <v>1149</v>
      </c>
      <c r="F170" s="194"/>
      <c r="G170" s="192" t="s">
        <v>744</v>
      </c>
      <c r="H170" s="193"/>
      <c r="I170" s="194"/>
      <c r="J170" s="192" t="s">
        <v>745</v>
      </c>
      <c r="K170" s="193"/>
      <c r="L170" s="193"/>
      <c r="M170" s="193"/>
      <c r="N170" s="193"/>
      <c r="O170" s="194"/>
      <c r="P170" s="116"/>
      <c r="Q170" s="116"/>
      <c r="R170" s="116"/>
      <c r="S170" s="101"/>
      <c r="T170" s="116"/>
      <c r="U170" s="116"/>
      <c r="V170" s="116"/>
      <c r="W170" s="157" t="s">
        <v>1068</v>
      </c>
      <c r="X170" s="190"/>
      <c r="Y170" s="99"/>
    </row>
    <row r="171" spans="1:25" s="7" customFormat="1" ht="112.5" customHeight="1" x14ac:dyDescent="0.25">
      <c r="A171" s="61"/>
      <c r="B171" s="195" t="s">
        <v>836</v>
      </c>
      <c r="C171" s="196"/>
      <c r="D171" s="197"/>
      <c r="E171" s="193" t="s">
        <v>1149</v>
      </c>
      <c r="F171" s="194"/>
      <c r="G171" s="192" t="s">
        <v>744</v>
      </c>
      <c r="H171" s="193"/>
      <c r="I171" s="194"/>
      <c r="J171" s="192"/>
      <c r="K171" s="193"/>
      <c r="L171" s="193"/>
      <c r="M171" s="193"/>
      <c r="N171" s="193"/>
      <c r="O171" s="194"/>
      <c r="P171" s="116"/>
      <c r="Q171" s="116"/>
      <c r="R171" s="116"/>
      <c r="S171" s="101"/>
      <c r="T171" s="116"/>
      <c r="U171" s="116"/>
      <c r="V171" s="116"/>
      <c r="W171" s="157" t="s">
        <v>1054</v>
      </c>
      <c r="X171" s="190"/>
      <c r="Y171" s="151"/>
    </row>
    <row r="172" spans="1:25" s="7" customFormat="1" ht="80.25" customHeight="1" x14ac:dyDescent="0.25">
      <c r="A172" s="61"/>
      <c r="B172" s="195" t="s">
        <v>750</v>
      </c>
      <c r="C172" s="196"/>
      <c r="D172" s="197"/>
      <c r="E172" s="193" t="s">
        <v>1149</v>
      </c>
      <c r="F172" s="194"/>
      <c r="G172" s="192" t="s">
        <v>744</v>
      </c>
      <c r="H172" s="193"/>
      <c r="I172" s="194"/>
      <c r="J172" s="192" t="s">
        <v>745</v>
      </c>
      <c r="K172" s="193"/>
      <c r="L172" s="193"/>
      <c r="M172" s="193"/>
      <c r="N172" s="193"/>
      <c r="O172" s="194"/>
      <c r="P172" s="116"/>
      <c r="Q172" s="116"/>
      <c r="R172" s="116"/>
      <c r="S172" s="101"/>
      <c r="T172" s="116"/>
      <c r="U172" s="116"/>
      <c r="V172" s="116"/>
      <c r="W172" s="157" t="s">
        <v>1054</v>
      </c>
      <c r="X172" s="191"/>
      <c r="Y172" s="157" t="s">
        <v>1057</v>
      </c>
    </row>
    <row r="173" spans="1:25" ht="15" customHeight="1" x14ac:dyDescent="0.25">
      <c r="A173" s="228"/>
      <c r="B173" s="212" t="s">
        <v>109</v>
      </c>
      <c r="C173" s="205" t="s">
        <v>7</v>
      </c>
      <c r="D173" s="107" t="s">
        <v>18</v>
      </c>
      <c r="E173" s="97">
        <v>93</v>
      </c>
      <c r="F173" s="97">
        <v>93</v>
      </c>
      <c r="G173" s="97">
        <v>94</v>
      </c>
      <c r="H173" s="97">
        <v>94</v>
      </c>
      <c r="I173" s="97">
        <v>94</v>
      </c>
      <c r="J173" s="97">
        <v>94</v>
      </c>
      <c r="K173" s="97">
        <v>94</v>
      </c>
      <c r="L173" s="97">
        <v>94</v>
      </c>
      <c r="M173" s="97">
        <v>94</v>
      </c>
      <c r="N173" s="97">
        <v>94</v>
      </c>
      <c r="O173" s="97">
        <v>94</v>
      </c>
      <c r="S173" s="228" t="s">
        <v>100</v>
      </c>
      <c r="W173" s="94"/>
      <c r="X173" s="99"/>
      <c r="Y173" s="94"/>
    </row>
    <row r="174" spans="1:25" ht="66" customHeight="1" x14ac:dyDescent="0.25">
      <c r="A174" s="229"/>
      <c r="B174" s="212"/>
      <c r="C174" s="206"/>
      <c r="D174" s="107" t="s">
        <v>20</v>
      </c>
      <c r="E174" s="97">
        <v>94</v>
      </c>
      <c r="F174" s="97">
        <v>94</v>
      </c>
      <c r="G174" s="97">
        <v>95</v>
      </c>
      <c r="H174" s="97">
        <v>95</v>
      </c>
      <c r="I174" s="97">
        <v>96</v>
      </c>
      <c r="J174" s="97">
        <v>96</v>
      </c>
      <c r="K174" s="97">
        <v>97</v>
      </c>
      <c r="L174" s="97">
        <v>97</v>
      </c>
      <c r="M174" s="97">
        <v>98</v>
      </c>
      <c r="N174" s="97">
        <v>98</v>
      </c>
      <c r="O174" s="97">
        <v>99</v>
      </c>
      <c r="S174" s="229"/>
      <c r="W174" s="94"/>
      <c r="X174" s="99"/>
      <c r="Y174" s="94"/>
    </row>
    <row r="175" spans="1:25" s="118" customFormat="1" ht="28.5" customHeight="1" x14ac:dyDescent="0.25">
      <c r="A175" s="125" t="s">
        <v>111</v>
      </c>
      <c r="B175" s="202" t="s">
        <v>112</v>
      </c>
      <c r="C175" s="203"/>
      <c r="D175" s="203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4"/>
    </row>
    <row r="176" spans="1:25" s="7" customFormat="1" ht="93" customHeight="1" x14ac:dyDescent="0.25">
      <c r="A176" s="61"/>
      <c r="B176" s="195" t="s">
        <v>757</v>
      </c>
      <c r="C176" s="196"/>
      <c r="D176" s="197"/>
      <c r="E176" s="193" t="s">
        <v>1149</v>
      </c>
      <c r="F176" s="194"/>
      <c r="G176" s="192" t="s">
        <v>744</v>
      </c>
      <c r="H176" s="193"/>
      <c r="I176" s="194"/>
      <c r="J176" s="192" t="s">
        <v>745</v>
      </c>
      <c r="K176" s="193"/>
      <c r="L176" s="193"/>
      <c r="M176" s="193"/>
      <c r="N176" s="193"/>
      <c r="O176" s="194"/>
      <c r="P176" s="91"/>
      <c r="Q176" s="91"/>
      <c r="R176" s="91"/>
      <c r="S176" s="61"/>
      <c r="T176" s="91"/>
      <c r="U176" s="91"/>
      <c r="V176" s="91"/>
      <c r="W176" s="157" t="s">
        <v>1054</v>
      </c>
      <c r="X176" s="184" t="s">
        <v>838</v>
      </c>
      <c r="Y176" s="151"/>
    </row>
    <row r="177" spans="1:25" s="7" customFormat="1" ht="80.25" customHeight="1" x14ac:dyDescent="0.25">
      <c r="A177" s="61"/>
      <c r="B177" s="195" t="s">
        <v>837</v>
      </c>
      <c r="C177" s="196"/>
      <c r="D177" s="197"/>
      <c r="E177" s="193">
        <v>2021</v>
      </c>
      <c r="F177" s="194"/>
      <c r="G177" s="192" t="s">
        <v>744</v>
      </c>
      <c r="H177" s="193"/>
      <c r="I177" s="194"/>
      <c r="J177" s="192" t="s">
        <v>745</v>
      </c>
      <c r="K177" s="193"/>
      <c r="L177" s="193"/>
      <c r="M177" s="193"/>
      <c r="N177" s="193"/>
      <c r="O177" s="194"/>
      <c r="P177" s="91"/>
      <c r="Q177" s="91"/>
      <c r="R177" s="91"/>
      <c r="S177" s="61"/>
      <c r="T177" s="91"/>
      <c r="U177" s="91"/>
      <c r="V177" s="91"/>
      <c r="W177" s="157" t="s">
        <v>1054</v>
      </c>
      <c r="X177" s="190"/>
      <c r="Y177" s="184" t="s">
        <v>1062</v>
      </c>
    </row>
    <row r="178" spans="1:25" s="7" customFormat="1" ht="80.25" customHeight="1" x14ac:dyDescent="0.25">
      <c r="A178" s="61"/>
      <c r="B178" s="195" t="s">
        <v>407</v>
      </c>
      <c r="C178" s="196"/>
      <c r="D178" s="197"/>
      <c r="E178" s="193" t="s">
        <v>1149</v>
      </c>
      <c r="F178" s="194"/>
      <c r="G178" s="192" t="s">
        <v>744</v>
      </c>
      <c r="H178" s="193"/>
      <c r="I178" s="194"/>
      <c r="J178" s="192" t="s">
        <v>745</v>
      </c>
      <c r="K178" s="193"/>
      <c r="L178" s="193"/>
      <c r="M178" s="193"/>
      <c r="N178" s="193"/>
      <c r="O178" s="194"/>
      <c r="P178" s="91"/>
      <c r="Q178" s="91"/>
      <c r="R178" s="91"/>
      <c r="S178" s="61"/>
      <c r="T178" s="91"/>
      <c r="U178" s="91"/>
      <c r="V178" s="91"/>
      <c r="W178" s="157" t="s">
        <v>1054</v>
      </c>
      <c r="X178" s="190"/>
      <c r="Y178" s="185"/>
    </row>
    <row r="179" spans="1:25" s="7" customFormat="1" ht="82.5" customHeight="1" x14ac:dyDescent="0.25">
      <c r="A179" s="61"/>
      <c r="B179" s="195" t="s">
        <v>409</v>
      </c>
      <c r="C179" s="196"/>
      <c r="D179" s="197"/>
      <c r="E179" s="193" t="s">
        <v>1149</v>
      </c>
      <c r="F179" s="194"/>
      <c r="G179" s="192" t="s">
        <v>744</v>
      </c>
      <c r="H179" s="193"/>
      <c r="I179" s="194"/>
      <c r="J179" s="192" t="s">
        <v>745</v>
      </c>
      <c r="K179" s="193"/>
      <c r="L179" s="193"/>
      <c r="M179" s="193"/>
      <c r="N179" s="193"/>
      <c r="O179" s="194"/>
      <c r="P179" s="91"/>
      <c r="Q179" s="91"/>
      <c r="R179" s="91"/>
      <c r="S179" s="61"/>
      <c r="T179" s="91"/>
      <c r="U179" s="91"/>
      <c r="V179" s="91"/>
      <c r="W179" s="157" t="s">
        <v>1054</v>
      </c>
      <c r="X179" s="190"/>
      <c r="Y179" s="186"/>
    </row>
    <row r="180" spans="1:25" x14ac:dyDescent="0.25">
      <c r="A180" s="198"/>
      <c r="B180" s="212" t="s">
        <v>113</v>
      </c>
      <c r="C180" s="205" t="s">
        <v>7</v>
      </c>
      <c r="D180" s="107" t="s">
        <v>18</v>
      </c>
      <c r="E180" s="97">
        <v>29</v>
      </c>
      <c r="F180" s="97">
        <v>30</v>
      </c>
      <c r="G180" s="97">
        <v>30</v>
      </c>
      <c r="H180" s="97">
        <v>30</v>
      </c>
      <c r="I180" s="97">
        <v>30</v>
      </c>
      <c r="J180" s="97">
        <v>30</v>
      </c>
      <c r="K180" s="97">
        <v>30</v>
      </c>
      <c r="L180" s="97">
        <v>30</v>
      </c>
      <c r="M180" s="97">
        <v>30</v>
      </c>
      <c r="N180" s="97">
        <v>30</v>
      </c>
      <c r="O180" s="97">
        <v>30</v>
      </c>
      <c r="S180" s="198" t="s">
        <v>100</v>
      </c>
      <c r="W180" s="94"/>
      <c r="X180" s="99"/>
      <c r="Y180" s="94"/>
    </row>
    <row r="181" spans="1:25" x14ac:dyDescent="0.25">
      <c r="A181" s="198"/>
      <c r="B181" s="212"/>
      <c r="C181" s="206"/>
      <c r="D181" s="107" t="s">
        <v>20</v>
      </c>
      <c r="E181" s="97">
        <v>40</v>
      </c>
      <c r="F181" s="97">
        <v>40</v>
      </c>
      <c r="G181" s="97">
        <v>43</v>
      </c>
      <c r="H181" s="97">
        <v>43</v>
      </c>
      <c r="I181" s="97">
        <v>43</v>
      </c>
      <c r="J181" s="97">
        <v>45</v>
      </c>
      <c r="K181" s="97">
        <v>45</v>
      </c>
      <c r="L181" s="97">
        <v>45</v>
      </c>
      <c r="M181" s="97">
        <v>48</v>
      </c>
      <c r="N181" s="97">
        <v>48</v>
      </c>
      <c r="O181" s="97">
        <v>48</v>
      </c>
      <c r="S181" s="198"/>
      <c r="W181" s="94"/>
      <c r="X181" s="99"/>
      <c r="Y181" s="94"/>
    </row>
    <row r="182" spans="1:25" s="9" customFormat="1" ht="14.25" customHeight="1" x14ac:dyDescent="0.2">
      <c r="A182" s="112" t="s">
        <v>115</v>
      </c>
      <c r="B182" s="213" t="s">
        <v>116</v>
      </c>
      <c r="C182" s="214"/>
      <c r="D182" s="214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5"/>
      <c r="S182" s="112"/>
      <c r="W182" s="113"/>
      <c r="X182" s="113"/>
      <c r="Y182" s="113"/>
    </row>
    <row r="183" spans="1:25" s="118" customFormat="1" ht="28.5" customHeight="1" x14ac:dyDescent="0.25">
      <c r="A183" s="125" t="s">
        <v>117</v>
      </c>
      <c r="B183" s="202" t="s">
        <v>118</v>
      </c>
      <c r="C183" s="203"/>
      <c r="D183" s="203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4"/>
    </row>
    <row r="184" spans="1:25" s="7" customFormat="1" ht="143.25" customHeight="1" x14ac:dyDescent="0.25">
      <c r="A184" s="61"/>
      <c r="B184" s="195" t="s">
        <v>1069</v>
      </c>
      <c r="C184" s="196"/>
      <c r="D184" s="197"/>
      <c r="E184" s="193" t="s">
        <v>1149</v>
      </c>
      <c r="F184" s="194"/>
      <c r="G184" s="192" t="s">
        <v>744</v>
      </c>
      <c r="H184" s="193"/>
      <c r="I184" s="194"/>
      <c r="J184" s="192" t="s">
        <v>745</v>
      </c>
      <c r="K184" s="193"/>
      <c r="L184" s="193"/>
      <c r="M184" s="193"/>
      <c r="N184" s="193"/>
      <c r="O184" s="194"/>
      <c r="P184" s="116"/>
      <c r="Q184" s="116"/>
      <c r="R184" s="116"/>
      <c r="S184" s="101"/>
      <c r="T184" s="116"/>
      <c r="U184" s="116"/>
      <c r="V184" s="116"/>
      <c r="W184" s="326" t="s">
        <v>1070</v>
      </c>
      <c r="X184" s="184" t="s">
        <v>839</v>
      </c>
      <c r="Y184" s="175" t="s">
        <v>1071</v>
      </c>
    </row>
    <row r="185" spans="1:25" s="7" customFormat="1" ht="129" customHeight="1" x14ac:dyDescent="0.25">
      <c r="A185" s="61"/>
      <c r="B185" s="195" t="s">
        <v>410</v>
      </c>
      <c r="C185" s="196"/>
      <c r="D185" s="197"/>
      <c r="E185" s="193" t="s">
        <v>1149</v>
      </c>
      <c r="F185" s="194"/>
      <c r="G185" s="192" t="s">
        <v>744</v>
      </c>
      <c r="H185" s="193"/>
      <c r="I185" s="194"/>
      <c r="J185" s="192" t="s">
        <v>745</v>
      </c>
      <c r="K185" s="193"/>
      <c r="L185" s="193"/>
      <c r="M185" s="193"/>
      <c r="N185" s="193"/>
      <c r="O185" s="194"/>
      <c r="P185" s="116"/>
      <c r="Q185" s="116"/>
      <c r="R185" s="116"/>
      <c r="S185" s="101"/>
      <c r="T185" s="116"/>
      <c r="U185" s="116"/>
      <c r="V185" s="116"/>
      <c r="W185" s="327" t="s">
        <v>1072</v>
      </c>
      <c r="X185" s="190"/>
      <c r="Y185" s="175"/>
    </row>
    <row r="186" spans="1:25" s="7" customFormat="1" ht="125.25" customHeight="1" x14ac:dyDescent="0.25">
      <c r="A186" s="61"/>
      <c r="B186" s="195" t="s">
        <v>761</v>
      </c>
      <c r="C186" s="196"/>
      <c r="D186" s="197"/>
      <c r="E186" s="193" t="s">
        <v>1149</v>
      </c>
      <c r="F186" s="194"/>
      <c r="G186" s="192" t="s">
        <v>744</v>
      </c>
      <c r="H186" s="193"/>
      <c r="I186" s="194"/>
      <c r="J186" s="192" t="s">
        <v>745</v>
      </c>
      <c r="K186" s="193"/>
      <c r="L186" s="193"/>
      <c r="M186" s="193"/>
      <c r="N186" s="193"/>
      <c r="O186" s="194"/>
      <c r="P186" s="135"/>
      <c r="Q186" s="135"/>
      <c r="R186" s="135"/>
      <c r="S186" s="136"/>
      <c r="T186" s="135"/>
      <c r="U186" s="135"/>
      <c r="V186" s="135"/>
      <c r="W186" s="326" t="s">
        <v>1070</v>
      </c>
      <c r="X186" s="190"/>
      <c r="Y186" s="175"/>
    </row>
    <row r="187" spans="1:25" s="7" customFormat="1" ht="117.75" customHeight="1" x14ac:dyDescent="0.25">
      <c r="A187" s="61"/>
      <c r="B187" s="195" t="s">
        <v>760</v>
      </c>
      <c r="C187" s="196"/>
      <c r="D187" s="197"/>
      <c r="E187" s="193" t="s">
        <v>1149</v>
      </c>
      <c r="F187" s="194"/>
      <c r="G187" s="192" t="s">
        <v>744</v>
      </c>
      <c r="H187" s="193"/>
      <c r="I187" s="194"/>
      <c r="J187" s="192" t="s">
        <v>745</v>
      </c>
      <c r="K187" s="193"/>
      <c r="L187" s="193"/>
      <c r="M187" s="193"/>
      <c r="N187" s="193"/>
      <c r="O187" s="194"/>
      <c r="P187" s="135"/>
      <c r="Q187" s="135"/>
      <c r="R187" s="135"/>
      <c r="S187" s="136"/>
      <c r="T187" s="135"/>
      <c r="U187" s="135"/>
      <c r="V187" s="135"/>
      <c r="W187" s="328" t="s">
        <v>1073</v>
      </c>
      <c r="X187" s="190"/>
      <c r="Y187" s="175"/>
    </row>
    <row r="188" spans="1:25" x14ac:dyDescent="0.25">
      <c r="A188" s="198"/>
      <c r="B188" s="212" t="s">
        <v>119</v>
      </c>
      <c r="C188" s="205" t="s">
        <v>17</v>
      </c>
      <c r="D188" s="107" t="s">
        <v>18</v>
      </c>
      <c r="E188" s="95">
        <v>2325</v>
      </c>
      <c r="F188" s="95">
        <v>2325</v>
      </c>
      <c r="G188" s="95">
        <v>2326</v>
      </c>
      <c r="H188" s="95">
        <v>2328</v>
      </c>
      <c r="I188" s="95">
        <v>2330</v>
      </c>
      <c r="J188" s="95">
        <v>2330</v>
      </c>
      <c r="K188" s="95">
        <v>2330</v>
      </c>
      <c r="L188" s="95">
        <v>2331</v>
      </c>
      <c r="M188" s="95">
        <v>2331</v>
      </c>
      <c r="N188" s="95">
        <v>2331</v>
      </c>
      <c r="O188" s="95">
        <v>2331</v>
      </c>
      <c r="S188" s="198" t="s">
        <v>120</v>
      </c>
      <c r="W188" s="94"/>
      <c r="X188" s="99"/>
      <c r="Y188" s="94"/>
    </row>
    <row r="189" spans="1:25" x14ac:dyDescent="0.25">
      <c r="A189" s="198"/>
      <c r="B189" s="212"/>
      <c r="C189" s="206"/>
      <c r="D189" s="107" t="s">
        <v>20</v>
      </c>
      <c r="E189" s="95">
        <v>2325</v>
      </c>
      <c r="F189" s="95">
        <v>2325</v>
      </c>
      <c r="G189" s="95">
        <v>2356</v>
      </c>
      <c r="H189" s="95">
        <v>2360</v>
      </c>
      <c r="I189" s="95">
        <v>2365</v>
      </c>
      <c r="J189" s="95">
        <v>2370</v>
      </c>
      <c r="K189" s="95">
        <v>2375</v>
      </c>
      <c r="L189" s="95">
        <v>2380</v>
      </c>
      <c r="M189" s="95">
        <v>2385</v>
      </c>
      <c r="N189" s="95">
        <v>2390</v>
      </c>
      <c r="O189" s="95">
        <v>2395</v>
      </c>
      <c r="S189" s="198"/>
      <c r="W189" s="94"/>
      <c r="X189" s="99"/>
      <c r="Y189" s="94"/>
    </row>
    <row r="190" spans="1:25" s="118" customFormat="1" ht="28.5" customHeight="1" x14ac:dyDescent="0.25">
      <c r="A190" s="125" t="s">
        <v>122</v>
      </c>
      <c r="B190" s="202" t="s">
        <v>1074</v>
      </c>
      <c r="C190" s="203"/>
      <c r="D190" s="203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4"/>
    </row>
    <row r="191" spans="1:25" s="7" customFormat="1" ht="171.75" customHeight="1" x14ac:dyDescent="0.25">
      <c r="A191" s="61"/>
      <c r="B191" s="195" t="s">
        <v>421</v>
      </c>
      <c r="C191" s="196"/>
      <c r="D191" s="197"/>
      <c r="E191" s="193" t="s">
        <v>1149</v>
      </c>
      <c r="F191" s="194"/>
      <c r="G191" s="192" t="s">
        <v>744</v>
      </c>
      <c r="H191" s="193"/>
      <c r="I191" s="194"/>
      <c r="J191" s="192" t="s">
        <v>745</v>
      </c>
      <c r="K191" s="193"/>
      <c r="L191" s="193"/>
      <c r="M191" s="193"/>
      <c r="N191" s="193"/>
      <c r="O191" s="194"/>
      <c r="P191" s="116"/>
      <c r="Q191" s="116"/>
      <c r="R191" s="116"/>
      <c r="S191" s="101"/>
      <c r="T191" s="116"/>
      <c r="U191" s="116"/>
      <c r="V191" s="116"/>
      <c r="W191" s="173" t="s">
        <v>1075</v>
      </c>
      <c r="X191" s="129" t="s">
        <v>984</v>
      </c>
      <c r="Y191" s="175" t="s">
        <v>1071</v>
      </c>
    </row>
    <row r="192" spans="1:25" s="7" customFormat="1" ht="171.75" customHeight="1" x14ac:dyDescent="0.25">
      <c r="A192" s="174"/>
      <c r="B192" s="195" t="s">
        <v>1076</v>
      </c>
      <c r="C192" s="329"/>
      <c r="D192" s="330"/>
      <c r="E192" s="192" t="s">
        <v>1077</v>
      </c>
      <c r="F192" s="252"/>
      <c r="G192" s="192" t="s">
        <v>744</v>
      </c>
      <c r="H192" s="193"/>
      <c r="I192" s="194"/>
      <c r="J192" s="192" t="s">
        <v>745</v>
      </c>
      <c r="K192" s="193"/>
      <c r="L192" s="193"/>
      <c r="M192" s="193"/>
      <c r="N192" s="193"/>
      <c r="O192" s="194"/>
      <c r="P192" s="116"/>
      <c r="Q192" s="116"/>
      <c r="R192" s="116"/>
      <c r="S192" s="178"/>
      <c r="T192" s="116"/>
      <c r="U192" s="116"/>
      <c r="V192" s="116"/>
      <c r="W192" s="173" t="s">
        <v>1075</v>
      </c>
      <c r="X192" s="167" t="s">
        <v>1078</v>
      </c>
      <c r="Y192" s="175" t="s">
        <v>1079</v>
      </c>
    </row>
    <row r="193" spans="1:25" s="7" customFormat="1" ht="66" customHeight="1" x14ac:dyDescent="0.25">
      <c r="A193" s="61"/>
      <c r="B193" s="195" t="s">
        <v>842</v>
      </c>
      <c r="C193" s="196"/>
      <c r="D193" s="197"/>
      <c r="E193" s="193" t="s">
        <v>1149</v>
      </c>
      <c r="F193" s="194"/>
      <c r="G193" s="192" t="s">
        <v>744</v>
      </c>
      <c r="H193" s="193"/>
      <c r="I193" s="194"/>
      <c r="J193" s="192" t="s">
        <v>745</v>
      </c>
      <c r="K193" s="193"/>
      <c r="L193" s="193"/>
      <c r="M193" s="193"/>
      <c r="N193" s="193"/>
      <c r="O193" s="194"/>
      <c r="P193" s="116"/>
      <c r="Q193" s="116"/>
      <c r="R193" s="116"/>
      <c r="S193" s="101"/>
      <c r="T193" s="116"/>
      <c r="U193" s="116"/>
      <c r="V193" s="116"/>
      <c r="W193" s="173" t="s">
        <v>1075</v>
      </c>
      <c r="X193" s="184" t="s">
        <v>844</v>
      </c>
      <c r="Y193" s="98" t="s">
        <v>755</v>
      </c>
    </row>
    <row r="194" spans="1:25" s="7" customFormat="1" ht="60.75" customHeight="1" x14ac:dyDescent="0.25">
      <c r="A194" s="61"/>
      <c r="B194" s="195" t="s">
        <v>841</v>
      </c>
      <c r="C194" s="196"/>
      <c r="D194" s="197"/>
      <c r="E194" s="193" t="s">
        <v>1149</v>
      </c>
      <c r="F194" s="194"/>
      <c r="G194" s="192" t="s">
        <v>744</v>
      </c>
      <c r="H194" s="193"/>
      <c r="I194" s="194"/>
      <c r="J194" s="192" t="s">
        <v>745</v>
      </c>
      <c r="K194" s="193"/>
      <c r="L194" s="193"/>
      <c r="M194" s="193"/>
      <c r="N194" s="193"/>
      <c r="O194" s="194"/>
      <c r="P194" s="116"/>
      <c r="Q194" s="116"/>
      <c r="R194" s="116"/>
      <c r="S194" s="101"/>
      <c r="T194" s="116"/>
      <c r="U194" s="116"/>
      <c r="V194" s="116"/>
      <c r="W194" s="173" t="s">
        <v>1075</v>
      </c>
      <c r="X194" s="190"/>
      <c r="Y194" s="99"/>
    </row>
    <row r="195" spans="1:25" s="7" customFormat="1" ht="92.25" customHeight="1" x14ac:dyDescent="0.25">
      <c r="A195" s="61"/>
      <c r="B195" s="195" t="s">
        <v>843</v>
      </c>
      <c r="C195" s="196"/>
      <c r="D195" s="197"/>
      <c r="E195" s="193" t="s">
        <v>1149</v>
      </c>
      <c r="F195" s="194"/>
      <c r="G195" s="192" t="s">
        <v>744</v>
      </c>
      <c r="H195" s="193"/>
      <c r="I195" s="194"/>
      <c r="J195" s="192" t="s">
        <v>745</v>
      </c>
      <c r="K195" s="193"/>
      <c r="L195" s="193"/>
      <c r="M195" s="193"/>
      <c r="N195" s="193"/>
      <c r="O195" s="194"/>
      <c r="P195" s="116"/>
      <c r="Q195" s="116"/>
      <c r="R195" s="116"/>
      <c r="S195" s="101"/>
      <c r="T195" s="116"/>
      <c r="U195" s="116"/>
      <c r="V195" s="116"/>
      <c r="W195" s="158" t="s">
        <v>999</v>
      </c>
      <c r="X195" s="190"/>
      <c r="Y195" s="99"/>
    </row>
    <row r="196" spans="1:25" s="7" customFormat="1" ht="71.25" customHeight="1" x14ac:dyDescent="0.25">
      <c r="A196" s="61"/>
      <c r="B196" s="195" t="s">
        <v>840</v>
      </c>
      <c r="C196" s="196"/>
      <c r="D196" s="197"/>
      <c r="E196" s="193" t="s">
        <v>1149</v>
      </c>
      <c r="F196" s="194"/>
      <c r="G196" s="192" t="s">
        <v>744</v>
      </c>
      <c r="H196" s="193"/>
      <c r="I196" s="194"/>
      <c r="J196" s="192" t="s">
        <v>745</v>
      </c>
      <c r="K196" s="193"/>
      <c r="L196" s="193"/>
      <c r="M196" s="193"/>
      <c r="N196" s="193"/>
      <c r="O196" s="194"/>
      <c r="P196" s="116"/>
      <c r="Q196" s="116"/>
      <c r="R196" s="116"/>
      <c r="S196" s="101"/>
      <c r="T196" s="116"/>
      <c r="U196" s="116"/>
      <c r="V196" s="116"/>
      <c r="W196" s="173" t="s">
        <v>1075</v>
      </c>
      <c r="X196" s="191"/>
      <c r="Y196" s="175" t="s">
        <v>1080</v>
      </c>
    </row>
    <row r="197" spans="1:25" x14ac:dyDescent="0.25">
      <c r="A197" s="198"/>
      <c r="B197" s="212" t="s">
        <v>124</v>
      </c>
      <c r="C197" s="205" t="s">
        <v>57</v>
      </c>
      <c r="D197" s="107" t="s">
        <v>18</v>
      </c>
      <c r="E197" s="128">
        <v>1</v>
      </c>
      <c r="F197" s="128">
        <v>1</v>
      </c>
      <c r="G197" s="128">
        <v>1</v>
      </c>
      <c r="H197" s="128">
        <v>1</v>
      </c>
      <c r="I197" s="128">
        <v>1</v>
      </c>
      <c r="J197" s="128">
        <v>1</v>
      </c>
      <c r="K197" s="128">
        <v>1</v>
      </c>
      <c r="L197" s="128">
        <v>1</v>
      </c>
      <c r="M197" s="128">
        <v>1</v>
      </c>
      <c r="N197" s="128">
        <v>1</v>
      </c>
      <c r="O197" s="128">
        <v>1</v>
      </c>
      <c r="P197" s="90"/>
      <c r="Q197" s="90"/>
      <c r="R197" s="90"/>
      <c r="S197" s="198" t="s">
        <v>53</v>
      </c>
      <c r="T197" s="90"/>
      <c r="U197" s="90"/>
      <c r="V197" s="90"/>
      <c r="W197" s="94"/>
      <c r="X197" s="99"/>
      <c r="Y197" s="94"/>
    </row>
    <row r="198" spans="1:25" x14ac:dyDescent="0.25">
      <c r="A198" s="198"/>
      <c r="B198" s="212"/>
      <c r="C198" s="206"/>
      <c r="D198" s="107" t="s">
        <v>20</v>
      </c>
      <c r="E198" s="128">
        <v>1</v>
      </c>
      <c r="F198" s="128">
        <v>1</v>
      </c>
      <c r="G198" s="128">
        <v>1</v>
      </c>
      <c r="H198" s="128">
        <v>1</v>
      </c>
      <c r="I198" s="128">
        <v>1</v>
      </c>
      <c r="J198" s="128">
        <v>1</v>
      </c>
      <c r="K198" s="128">
        <v>1</v>
      </c>
      <c r="L198" s="128">
        <v>1</v>
      </c>
      <c r="M198" s="128">
        <v>1</v>
      </c>
      <c r="N198" s="128">
        <v>1</v>
      </c>
      <c r="O198" s="128">
        <v>1</v>
      </c>
      <c r="P198" s="90"/>
      <c r="Q198" s="90"/>
      <c r="R198" s="90"/>
      <c r="S198" s="198"/>
      <c r="T198" s="90"/>
      <c r="U198" s="90"/>
      <c r="V198" s="90"/>
      <c r="W198" s="94"/>
      <c r="X198" s="99"/>
      <c r="Y198" s="94"/>
    </row>
    <row r="199" spans="1:25" x14ac:dyDescent="0.25">
      <c r="A199" s="198"/>
      <c r="B199" s="212" t="s">
        <v>125</v>
      </c>
      <c r="C199" s="205" t="s">
        <v>57</v>
      </c>
      <c r="D199" s="107" t="s">
        <v>18</v>
      </c>
      <c r="E199" s="128">
        <v>23</v>
      </c>
      <c r="F199" s="128">
        <v>23</v>
      </c>
      <c r="G199" s="128">
        <v>23</v>
      </c>
      <c r="H199" s="128">
        <v>23</v>
      </c>
      <c r="I199" s="128">
        <v>23</v>
      </c>
      <c r="J199" s="128">
        <v>23</v>
      </c>
      <c r="K199" s="128">
        <v>23</v>
      </c>
      <c r="L199" s="128">
        <v>23</v>
      </c>
      <c r="M199" s="128">
        <v>23</v>
      </c>
      <c r="N199" s="128">
        <v>23</v>
      </c>
      <c r="O199" s="128">
        <v>23</v>
      </c>
      <c r="P199" s="90"/>
      <c r="Q199" s="90"/>
      <c r="R199" s="90"/>
      <c r="S199" s="198" t="s">
        <v>53</v>
      </c>
      <c r="T199" s="90"/>
      <c r="U199" s="90"/>
      <c r="V199" s="90"/>
      <c r="W199" s="94"/>
      <c r="X199" s="99"/>
      <c r="Y199" s="94"/>
    </row>
    <row r="200" spans="1:25" x14ac:dyDescent="0.25">
      <c r="A200" s="198"/>
      <c r="B200" s="212"/>
      <c r="C200" s="206"/>
      <c r="D200" s="107" t="s">
        <v>20</v>
      </c>
      <c r="E200" s="128">
        <v>23</v>
      </c>
      <c r="F200" s="128">
        <v>23</v>
      </c>
      <c r="G200" s="128">
        <v>23</v>
      </c>
      <c r="H200" s="128">
        <v>23</v>
      </c>
      <c r="I200" s="128">
        <v>23</v>
      </c>
      <c r="J200" s="128">
        <v>23</v>
      </c>
      <c r="K200" s="128">
        <v>23</v>
      </c>
      <c r="L200" s="128">
        <v>23</v>
      </c>
      <c r="M200" s="128">
        <v>23</v>
      </c>
      <c r="N200" s="128">
        <v>23</v>
      </c>
      <c r="O200" s="128">
        <v>23</v>
      </c>
      <c r="P200" s="90"/>
      <c r="Q200" s="90"/>
      <c r="R200" s="90"/>
      <c r="S200" s="198"/>
      <c r="T200" s="90"/>
      <c r="U200" s="90"/>
      <c r="V200" s="90"/>
      <c r="W200" s="94"/>
      <c r="X200" s="99"/>
      <c r="Y200" s="94"/>
    </row>
    <row r="201" spans="1:25" s="118" customFormat="1" ht="28.5" customHeight="1" x14ac:dyDescent="0.25">
      <c r="A201" s="125" t="s">
        <v>126</v>
      </c>
      <c r="B201" s="202" t="s">
        <v>127</v>
      </c>
      <c r="C201" s="203"/>
      <c r="D201" s="203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4"/>
    </row>
    <row r="202" spans="1:25" s="7" customFormat="1" ht="64.5" customHeight="1" x14ac:dyDescent="0.25">
      <c r="A202" s="61"/>
      <c r="B202" s="195" t="s">
        <v>742</v>
      </c>
      <c r="C202" s="196"/>
      <c r="D202" s="197"/>
      <c r="E202" s="193" t="s">
        <v>1149</v>
      </c>
      <c r="F202" s="194"/>
      <c r="G202" s="192" t="s">
        <v>744</v>
      </c>
      <c r="H202" s="193"/>
      <c r="I202" s="194"/>
      <c r="J202" s="192" t="s">
        <v>745</v>
      </c>
      <c r="K202" s="193"/>
      <c r="L202" s="193"/>
      <c r="M202" s="193"/>
      <c r="N202" s="193"/>
      <c r="O202" s="194"/>
      <c r="P202" s="116"/>
      <c r="Q202" s="116"/>
      <c r="R202" s="116"/>
      <c r="S202" s="101"/>
      <c r="T202" s="116"/>
      <c r="U202" s="116"/>
      <c r="V202" s="116"/>
      <c r="W202" s="189" t="s">
        <v>1075</v>
      </c>
      <c r="X202" s="184" t="s">
        <v>845</v>
      </c>
      <c r="Y202" s="175" t="s">
        <v>1082</v>
      </c>
    </row>
    <row r="203" spans="1:25" s="7" customFormat="1" ht="45" customHeight="1" x14ac:dyDescent="0.25">
      <c r="A203" s="61"/>
      <c r="B203" s="195" t="s">
        <v>762</v>
      </c>
      <c r="C203" s="196"/>
      <c r="D203" s="197"/>
      <c r="E203" s="193" t="s">
        <v>1149</v>
      </c>
      <c r="F203" s="194"/>
      <c r="G203" s="192" t="s">
        <v>744</v>
      </c>
      <c r="H203" s="193"/>
      <c r="I203" s="194"/>
      <c r="J203" s="192" t="s">
        <v>745</v>
      </c>
      <c r="K203" s="193"/>
      <c r="L203" s="193"/>
      <c r="M203" s="193"/>
      <c r="N203" s="193"/>
      <c r="O203" s="194"/>
      <c r="P203" s="116"/>
      <c r="Q203" s="116"/>
      <c r="R203" s="116"/>
      <c r="S203" s="101"/>
      <c r="T203" s="116"/>
      <c r="U203" s="116"/>
      <c r="V203" s="116"/>
      <c r="W203" s="185"/>
      <c r="X203" s="190"/>
      <c r="Y203" s="239" t="s">
        <v>1081</v>
      </c>
    </row>
    <row r="204" spans="1:25" s="7" customFormat="1" ht="112.5" customHeight="1" x14ac:dyDescent="0.25">
      <c r="A204" s="61"/>
      <c r="B204" s="195" t="s">
        <v>743</v>
      </c>
      <c r="C204" s="196"/>
      <c r="D204" s="197"/>
      <c r="E204" s="193" t="s">
        <v>1149</v>
      </c>
      <c r="F204" s="194"/>
      <c r="G204" s="192" t="s">
        <v>744</v>
      </c>
      <c r="H204" s="193"/>
      <c r="I204" s="194"/>
      <c r="J204" s="192" t="s">
        <v>745</v>
      </c>
      <c r="K204" s="193"/>
      <c r="L204" s="193"/>
      <c r="M204" s="193"/>
      <c r="N204" s="193"/>
      <c r="O204" s="194"/>
      <c r="P204" s="116"/>
      <c r="Q204" s="116"/>
      <c r="R204" s="116"/>
      <c r="S204" s="101"/>
      <c r="T204" s="116"/>
      <c r="U204" s="116"/>
      <c r="V204" s="116"/>
      <c r="W204" s="186"/>
      <c r="X204" s="191"/>
      <c r="Y204" s="186"/>
    </row>
    <row r="205" spans="1:25" x14ac:dyDescent="0.25">
      <c r="A205" s="198"/>
      <c r="B205" s="212" t="s">
        <v>128</v>
      </c>
      <c r="C205" s="205" t="s">
        <v>7</v>
      </c>
      <c r="D205" s="107" t="s">
        <v>18</v>
      </c>
      <c r="E205" s="97">
        <v>20</v>
      </c>
      <c r="F205" s="97">
        <v>20</v>
      </c>
      <c r="G205" s="97">
        <v>20</v>
      </c>
      <c r="H205" s="97">
        <v>21</v>
      </c>
      <c r="I205" s="97">
        <v>21</v>
      </c>
      <c r="J205" s="97">
        <v>21</v>
      </c>
      <c r="K205" s="97">
        <v>22</v>
      </c>
      <c r="L205" s="97">
        <v>22</v>
      </c>
      <c r="M205" s="97">
        <v>22</v>
      </c>
      <c r="N205" s="97">
        <v>22</v>
      </c>
      <c r="O205" s="97">
        <v>22</v>
      </c>
      <c r="S205" s="198" t="s">
        <v>53</v>
      </c>
      <c r="W205" s="94"/>
      <c r="X205" s="99"/>
      <c r="Y205" s="94"/>
    </row>
    <row r="206" spans="1:25" ht="38.25" customHeight="1" x14ac:dyDescent="0.25">
      <c r="A206" s="198"/>
      <c r="B206" s="212"/>
      <c r="C206" s="206"/>
      <c r="D206" s="107" t="s">
        <v>20</v>
      </c>
      <c r="E206" s="97">
        <v>20</v>
      </c>
      <c r="F206" s="97">
        <v>21</v>
      </c>
      <c r="G206" s="97">
        <v>21</v>
      </c>
      <c r="H206" s="97">
        <v>22</v>
      </c>
      <c r="I206" s="97">
        <v>22</v>
      </c>
      <c r="J206" s="97">
        <v>23</v>
      </c>
      <c r="K206" s="97">
        <v>23</v>
      </c>
      <c r="L206" s="97">
        <v>24</v>
      </c>
      <c r="M206" s="97">
        <v>24</v>
      </c>
      <c r="N206" s="97">
        <v>25</v>
      </c>
      <c r="O206" s="97">
        <v>25</v>
      </c>
      <c r="S206" s="198"/>
      <c r="W206" s="94"/>
      <c r="X206" s="99"/>
      <c r="Y206" s="94"/>
    </row>
    <row r="207" spans="1:25" ht="15" customHeight="1" x14ac:dyDescent="0.25">
      <c r="A207" s="198"/>
      <c r="B207" s="227" t="s">
        <v>846</v>
      </c>
      <c r="C207" s="205" t="s">
        <v>7</v>
      </c>
      <c r="D207" s="107" t="s">
        <v>18</v>
      </c>
      <c r="E207" s="95">
        <v>100</v>
      </c>
      <c r="F207" s="95">
        <v>100</v>
      </c>
      <c r="G207" s="95">
        <v>100</v>
      </c>
      <c r="H207" s="95">
        <v>100</v>
      </c>
      <c r="I207" s="95">
        <v>100</v>
      </c>
      <c r="J207" s="95">
        <v>100</v>
      </c>
      <c r="K207" s="95">
        <v>100</v>
      </c>
      <c r="L207" s="95">
        <v>100</v>
      </c>
      <c r="M207" s="95">
        <v>100</v>
      </c>
      <c r="N207" s="95">
        <v>100</v>
      </c>
      <c r="O207" s="95">
        <v>100</v>
      </c>
      <c r="S207" s="198" t="s">
        <v>53</v>
      </c>
      <c r="W207" s="94"/>
      <c r="X207" s="99"/>
      <c r="Y207" s="94"/>
    </row>
    <row r="208" spans="1:25" x14ac:dyDescent="0.25">
      <c r="A208" s="198"/>
      <c r="B208" s="227"/>
      <c r="C208" s="206"/>
      <c r="D208" s="107" t="s">
        <v>20</v>
      </c>
      <c r="E208" s="95">
        <v>100</v>
      </c>
      <c r="F208" s="95">
        <v>100</v>
      </c>
      <c r="G208" s="95">
        <v>100</v>
      </c>
      <c r="H208" s="95">
        <v>100</v>
      </c>
      <c r="I208" s="95">
        <v>100</v>
      </c>
      <c r="J208" s="95">
        <v>100</v>
      </c>
      <c r="K208" s="95">
        <v>100</v>
      </c>
      <c r="L208" s="95">
        <v>100</v>
      </c>
      <c r="M208" s="95">
        <v>100</v>
      </c>
      <c r="N208" s="95">
        <v>100</v>
      </c>
      <c r="O208" s="95">
        <v>100</v>
      </c>
      <c r="S208" s="198"/>
      <c r="W208" s="94"/>
      <c r="X208" s="99"/>
      <c r="Y208" s="94"/>
    </row>
    <row r="209" spans="1:25" s="118" customFormat="1" ht="28.5" customHeight="1" x14ac:dyDescent="0.25">
      <c r="A209" s="125" t="s">
        <v>130</v>
      </c>
      <c r="B209" s="202" t="s">
        <v>847</v>
      </c>
      <c r="C209" s="203"/>
      <c r="D209" s="203"/>
      <c r="E209" s="203"/>
      <c r="F209" s="203"/>
      <c r="G209" s="203"/>
      <c r="H209" s="203"/>
      <c r="I209" s="203"/>
      <c r="J209" s="203"/>
      <c r="K209" s="203"/>
      <c r="L209" s="203"/>
      <c r="M209" s="203"/>
      <c r="N209" s="203"/>
      <c r="O209" s="203"/>
      <c r="P209" s="203"/>
      <c r="Q209" s="203"/>
      <c r="R209" s="203"/>
      <c r="S209" s="203"/>
      <c r="T209" s="203"/>
      <c r="U209" s="203"/>
      <c r="V209" s="203"/>
      <c r="W209" s="203"/>
      <c r="X209" s="203"/>
      <c r="Y209" s="204"/>
    </row>
    <row r="210" spans="1:25" s="7" customFormat="1" ht="120.75" customHeight="1" x14ac:dyDescent="0.25">
      <c r="A210" s="61"/>
      <c r="B210" s="195" t="s">
        <v>848</v>
      </c>
      <c r="C210" s="196"/>
      <c r="D210" s="197"/>
      <c r="E210" s="193" t="s">
        <v>1149</v>
      </c>
      <c r="F210" s="194"/>
      <c r="G210" s="192" t="s">
        <v>746</v>
      </c>
      <c r="H210" s="193"/>
      <c r="I210" s="194"/>
      <c r="J210" s="192" t="s">
        <v>747</v>
      </c>
      <c r="K210" s="193"/>
      <c r="L210" s="193"/>
      <c r="M210" s="193"/>
      <c r="N210" s="193"/>
      <c r="O210" s="194"/>
      <c r="P210" s="116"/>
      <c r="Q210" s="116"/>
      <c r="R210" s="116"/>
      <c r="S210" s="101"/>
      <c r="T210" s="116"/>
      <c r="U210" s="116"/>
      <c r="V210" s="116"/>
      <c r="W210" s="189" t="s">
        <v>1083</v>
      </c>
      <c r="X210" s="184" t="s">
        <v>853</v>
      </c>
      <c r="Y210" s="99"/>
    </row>
    <row r="211" spans="1:25" s="7" customFormat="1" ht="99" customHeight="1" x14ac:dyDescent="0.25">
      <c r="A211" s="61"/>
      <c r="B211" s="195" t="s">
        <v>849</v>
      </c>
      <c r="C211" s="196"/>
      <c r="D211" s="197"/>
      <c r="E211" s="193" t="s">
        <v>1149</v>
      </c>
      <c r="F211" s="194"/>
      <c r="G211" s="192" t="s">
        <v>746</v>
      </c>
      <c r="H211" s="193"/>
      <c r="I211" s="194"/>
      <c r="J211" s="192" t="s">
        <v>747</v>
      </c>
      <c r="K211" s="193"/>
      <c r="L211" s="193"/>
      <c r="M211" s="193"/>
      <c r="N211" s="193"/>
      <c r="O211" s="194"/>
      <c r="P211" s="116"/>
      <c r="Q211" s="116"/>
      <c r="R211" s="116"/>
      <c r="S211" s="101"/>
      <c r="T211" s="116"/>
      <c r="U211" s="116"/>
      <c r="V211" s="116"/>
      <c r="W211" s="185"/>
      <c r="X211" s="190"/>
      <c r="Y211" s="99"/>
    </row>
    <row r="212" spans="1:25" s="7" customFormat="1" ht="93" customHeight="1" x14ac:dyDescent="0.25">
      <c r="A212" s="61"/>
      <c r="B212" s="195" t="s">
        <v>850</v>
      </c>
      <c r="C212" s="196"/>
      <c r="D212" s="197"/>
      <c r="E212" s="193" t="s">
        <v>1149</v>
      </c>
      <c r="F212" s="194"/>
      <c r="G212" s="192" t="s">
        <v>746</v>
      </c>
      <c r="H212" s="193"/>
      <c r="I212" s="194"/>
      <c r="J212" s="192" t="s">
        <v>747</v>
      </c>
      <c r="K212" s="193"/>
      <c r="L212" s="193"/>
      <c r="M212" s="193"/>
      <c r="N212" s="193"/>
      <c r="O212" s="194"/>
      <c r="P212" s="116"/>
      <c r="Q212" s="116"/>
      <c r="R212" s="116"/>
      <c r="S212" s="101"/>
      <c r="T212" s="116"/>
      <c r="U212" s="116"/>
      <c r="V212" s="116"/>
      <c r="W212" s="185"/>
      <c r="X212" s="190"/>
      <c r="Y212" s="175" t="s">
        <v>1080</v>
      </c>
    </row>
    <row r="213" spans="1:25" s="7" customFormat="1" ht="100.5" customHeight="1" x14ac:dyDescent="0.25">
      <c r="A213" s="61"/>
      <c r="B213" s="195" t="s">
        <v>851</v>
      </c>
      <c r="C213" s="196"/>
      <c r="D213" s="197"/>
      <c r="E213" s="193" t="s">
        <v>1149</v>
      </c>
      <c r="F213" s="194"/>
      <c r="G213" s="192" t="s">
        <v>746</v>
      </c>
      <c r="H213" s="193"/>
      <c r="I213" s="194"/>
      <c r="J213" s="192" t="s">
        <v>747</v>
      </c>
      <c r="K213" s="193"/>
      <c r="L213" s="193"/>
      <c r="M213" s="193"/>
      <c r="N213" s="193"/>
      <c r="O213" s="194"/>
      <c r="P213" s="116"/>
      <c r="Q213" s="116"/>
      <c r="R213" s="116"/>
      <c r="S213" s="101"/>
      <c r="T213" s="116"/>
      <c r="U213" s="116"/>
      <c r="V213" s="116"/>
      <c r="W213" s="185"/>
      <c r="X213" s="190"/>
      <c r="Y213" s="175" t="s">
        <v>1081</v>
      </c>
    </row>
    <row r="214" spans="1:25" s="7" customFormat="1" ht="119.25" customHeight="1" x14ac:dyDescent="0.25">
      <c r="A214" s="61"/>
      <c r="B214" s="195" t="s">
        <v>852</v>
      </c>
      <c r="C214" s="196"/>
      <c r="D214" s="197"/>
      <c r="E214" s="193" t="s">
        <v>1149</v>
      </c>
      <c r="F214" s="194"/>
      <c r="G214" s="192" t="s">
        <v>746</v>
      </c>
      <c r="H214" s="193"/>
      <c r="I214" s="194"/>
      <c r="J214" s="192" t="s">
        <v>747</v>
      </c>
      <c r="K214" s="193"/>
      <c r="L214" s="193"/>
      <c r="M214" s="193"/>
      <c r="N214" s="193"/>
      <c r="O214" s="194"/>
      <c r="P214" s="116"/>
      <c r="Q214" s="116"/>
      <c r="R214" s="116"/>
      <c r="S214" s="101"/>
      <c r="T214" s="116"/>
      <c r="U214" s="116"/>
      <c r="V214" s="116"/>
      <c r="W214" s="186"/>
      <c r="X214" s="191"/>
      <c r="Y214" s="175" t="s">
        <v>1082</v>
      </c>
    </row>
    <row r="215" spans="1:25" x14ac:dyDescent="0.25">
      <c r="A215" s="198"/>
      <c r="B215" s="212" t="s">
        <v>136</v>
      </c>
      <c r="C215" s="205" t="s">
        <v>57</v>
      </c>
      <c r="D215" s="107" t="s">
        <v>18</v>
      </c>
      <c r="E215" s="128">
        <v>43</v>
      </c>
      <c r="F215" s="128">
        <v>46</v>
      </c>
      <c r="G215" s="128">
        <v>47</v>
      </c>
      <c r="H215" s="128">
        <v>48</v>
      </c>
      <c r="I215" s="128">
        <v>50</v>
      </c>
      <c r="J215" s="128">
        <v>51</v>
      </c>
      <c r="K215" s="128">
        <v>52</v>
      </c>
      <c r="L215" s="128">
        <v>53</v>
      </c>
      <c r="M215" s="128">
        <v>54</v>
      </c>
      <c r="N215" s="128">
        <v>55</v>
      </c>
      <c r="O215" s="128">
        <v>56</v>
      </c>
      <c r="S215" s="198" t="s">
        <v>53</v>
      </c>
      <c r="W215" s="94"/>
      <c r="X215" s="99"/>
      <c r="Y215" s="94"/>
    </row>
    <row r="216" spans="1:25" ht="37.5" customHeight="1" x14ac:dyDescent="0.25">
      <c r="A216" s="198"/>
      <c r="B216" s="212"/>
      <c r="C216" s="206"/>
      <c r="D216" s="107" t="s">
        <v>20</v>
      </c>
      <c r="E216" s="139">
        <v>53</v>
      </c>
      <c r="F216" s="139">
        <v>55</v>
      </c>
      <c r="G216" s="139">
        <v>56</v>
      </c>
      <c r="H216" s="139">
        <v>58</v>
      </c>
      <c r="I216" s="139">
        <v>60</v>
      </c>
      <c r="J216" s="139">
        <v>61</v>
      </c>
      <c r="K216" s="139">
        <v>62</v>
      </c>
      <c r="L216" s="139">
        <v>63</v>
      </c>
      <c r="M216" s="139">
        <v>64</v>
      </c>
      <c r="N216" s="139">
        <v>65</v>
      </c>
      <c r="O216" s="139">
        <v>66</v>
      </c>
      <c r="S216" s="198"/>
      <c r="W216" s="94"/>
      <c r="X216" s="99"/>
      <c r="Y216" s="94"/>
    </row>
    <row r="217" spans="1:25" s="118" customFormat="1" ht="28.5" customHeight="1" x14ac:dyDescent="0.25">
      <c r="A217" s="125" t="s">
        <v>134</v>
      </c>
      <c r="B217" s="202" t="s">
        <v>854</v>
      </c>
      <c r="C217" s="203"/>
      <c r="D217" s="203"/>
      <c r="E217" s="203"/>
      <c r="F217" s="203"/>
      <c r="G217" s="203"/>
      <c r="H217" s="203"/>
      <c r="I217" s="203"/>
      <c r="J217" s="203"/>
      <c r="K217" s="203"/>
      <c r="L217" s="203"/>
      <c r="M217" s="203"/>
      <c r="N217" s="203"/>
      <c r="O217" s="203"/>
      <c r="P217" s="203"/>
      <c r="Q217" s="203"/>
      <c r="R217" s="203"/>
      <c r="S217" s="203"/>
      <c r="T217" s="203"/>
      <c r="U217" s="203"/>
      <c r="V217" s="203"/>
      <c r="W217" s="203"/>
      <c r="X217" s="203"/>
      <c r="Y217" s="204"/>
    </row>
    <row r="218" spans="1:25" s="7" customFormat="1" ht="69.75" customHeight="1" x14ac:dyDescent="0.25">
      <c r="A218" s="61"/>
      <c r="B218" s="195" t="s">
        <v>855</v>
      </c>
      <c r="C218" s="196"/>
      <c r="D218" s="197"/>
      <c r="E218" s="193" t="s">
        <v>1149</v>
      </c>
      <c r="F218" s="194"/>
      <c r="G218" s="192" t="s">
        <v>746</v>
      </c>
      <c r="H218" s="193"/>
      <c r="I218" s="194"/>
      <c r="J218" s="192" t="s">
        <v>747</v>
      </c>
      <c r="K218" s="193"/>
      <c r="L218" s="193"/>
      <c r="M218" s="193"/>
      <c r="N218" s="193"/>
      <c r="O218" s="194"/>
      <c r="P218" s="91"/>
      <c r="Q218" s="91"/>
      <c r="R218" s="91"/>
      <c r="S218" s="61"/>
      <c r="T218" s="91"/>
      <c r="U218" s="91"/>
      <c r="V218" s="91"/>
      <c r="W218" s="184" t="s">
        <v>1084</v>
      </c>
      <c r="X218" s="184" t="s">
        <v>862</v>
      </c>
      <c r="Y218" s="99"/>
    </row>
    <row r="219" spans="1:25" s="7" customFormat="1" ht="72.75" customHeight="1" x14ac:dyDescent="0.25">
      <c r="A219" s="61"/>
      <c r="B219" s="195" t="s">
        <v>856</v>
      </c>
      <c r="C219" s="196"/>
      <c r="D219" s="197"/>
      <c r="E219" s="193" t="s">
        <v>1149</v>
      </c>
      <c r="F219" s="194"/>
      <c r="G219" s="192" t="s">
        <v>746</v>
      </c>
      <c r="H219" s="193"/>
      <c r="I219" s="194"/>
      <c r="J219" s="192" t="s">
        <v>747</v>
      </c>
      <c r="K219" s="193"/>
      <c r="L219" s="193"/>
      <c r="M219" s="193"/>
      <c r="N219" s="193"/>
      <c r="O219" s="194"/>
      <c r="P219" s="91"/>
      <c r="Q219" s="91"/>
      <c r="R219" s="91"/>
      <c r="S219" s="61"/>
      <c r="T219" s="91"/>
      <c r="U219" s="91"/>
      <c r="V219" s="91"/>
      <c r="W219" s="185"/>
      <c r="X219" s="190"/>
      <c r="Y219" s="99"/>
    </row>
    <row r="220" spans="1:25" s="7" customFormat="1" ht="75.75" customHeight="1" x14ac:dyDescent="0.25">
      <c r="A220" s="61"/>
      <c r="B220" s="195" t="s">
        <v>857</v>
      </c>
      <c r="C220" s="196"/>
      <c r="D220" s="197"/>
      <c r="E220" s="193" t="s">
        <v>1149</v>
      </c>
      <c r="F220" s="194"/>
      <c r="G220" s="192" t="s">
        <v>746</v>
      </c>
      <c r="H220" s="193"/>
      <c r="I220" s="194"/>
      <c r="J220" s="192" t="s">
        <v>747</v>
      </c>
      <c r="K220" s="193"/>
      <c r="L220" s="193"/>
      <c r="M220" s="193"/>
      <c r="N220" s="193"/>
      <c r="O220" s="194"/>
      <c r="P220" s="91"/>
      <c r="Q220" s="91"/>
      <c r="R220" s="91"/>
      <c r="S220" s="61"/>
      <c r="T220" s="91"/>
      <c r="U220" s="91"/>
      <c r="V220" s="91"/>
      <c r="W220" s="185"/>
      <c r="X220" s="190"/>
      <c r="Y220" s="99"/>
    </row>
    <row r="221" spans="1:25" s="7" customFormat="1" ht="105" customHeight="1" x14ac:dyDescent="0.25">
      <c r="A221" s="61"/>
      <c r="B221" s="195" t="s">
        <v>858</v>
      </c>
      <c r="C221" s="196"/>
      <c r="D221" s="197"/>
      <c r="E221" s="193" t="s">
        <v>1149</v>
      </c>
      <c r="F221" s="194"/>
      <c r="G221" s="192" t="s">
        <v>746</v>
      </c>
      <c r="H221" s="193"/>
      <c r="I221" s="194"/>
      <c r="J221" s="192" t="s">
        <v>747</v>
      </c>
      <c r="K221" s="193"/>
      <c r="L221" s="193"/>
      <c r="M221" s="193"/>
      <c r="N221" s="193"/>
      <c r="O221" s="194"/>
      <c r="P221" s="91"/>
      <c r="Q221" s="91"/>
      <c r="R221" s="91"/>
      <c r="S221" s="61"/>
      <c r="T221" s="91"/>
      <c r="U221" s="91"/>
      <c r="V221" s="91"/>
      <c r="W221" s="186"/>
      <c r="X221" s="190"/>
      <c r="Y221" s="99"/>
    </row>
    <row r="222" spans="1:25" s="7" customFormat="1" ht="110.25" customHeight="1" x14ac:dyDescent="0.25">
      <c r="A222" s="61"/>
      <c r="B222" s="195" t="s">
        <v>859</v>
      </c>
      <c r="C222" s="196"/>
      <c r="D222" s="197"/>
      <c r="E222" s="193" t="s">
        <v>1149</v>
      </c>
      <c r="F222" s="194"/>
      <c r="G222" s="192" t="s">
        <v>746</v>
      </c>
      <c r="H222" s="193"/>
      <c r="I222" s="194"/>
      <c r="J222" s="192" t="s">
        <v>747</v>
      </c>
      <c r="K222" s="193"/>
      <c r="L222" s="193"/>
      <c r="M222" s="193"/>
      <c r="N222" s="193"/>
      <c r="O222" s="194"/>
      <c r="P222" s="91"/>
      <c r="Q222" s="91"/>
      <c r="R222" s="91"/>
      <c r="S222" s="61"/>
      <c r="T222" s="91"/>
      <c r="U222" s="91"/>
      <c r="V222" s="91"/>
      <c r="W222" s="103" t="s">
        <v>1085</v>
      </c>
      <c r="X222" s="190"/>
      <c r="Y222" s="99"/>
    </row>
    <row r="223" spans="1:25" s="7" customFormat="1" ht="92.25" customHeight="1" x14ac:dyDescent="0.25">
      <c r="A223" s="61"/>
      <c r="B223" s="195" t="s">
        <v>860</v>
      </c>
      <c r="C223" s="196"/>
      <c r="D223" s="197"/>
      <c r="E223" s="193" t="s">
        <v>1149</v>
      </c>
      <c r="F223" s="194"/>
      <c r="G223" s="192" t="s">
        <v>746</v>
      </c>
      <c r="H223" s="193"/>
      <c r="I223" s="194"/>
      <c r="J223" s="192" t="s">
        <v>747</v>
      </c>
      <c r="K223" s="193"/>
      <c r="L223" s="193"/>
      <c r="M223" s="193"/>
      <c r="N223" s="193"/>
      <c r="O223" s="194"/>
      <c r="P223" s="91"/>
      <c r="Q223" s="91"/>
      <c r="R223" s="91"/>
      <c r="S223" s="61"/>
      <c r="T223" s="91"/>
      <c r="U223" s="91"/>
      <c r="V223" s="91"/>
      <c r="W223" s="184" t="s">
        <v>1084</v>
      </c>
      <c r="X223" s="190"/>
      <c r="Y223" s="99"/>
    </row>
    <row r="224" spans="1:25" s="7" customFormat="1" ht="79.5" customHeight="1" x14ac:dyDescent="0.25">
      <c r="A224" s="61"/>
      <c r="B224" s="195" t="s">
        <v>861</v>
      </c>
      <c r="C224" s="196"/>
      <c r="D224" s="197"/>
      <c r="E224" s="193"/>
      <c r="F224" s="194"/>
      <c r="G224" s="192" t="s">
        <v>746</v>
      </c>
      <c r="H224" s="193"/>
      <c r="I224" s="194"/>
      <c r="J224" s="192" t="s">
        <v>747</v>
      </c>
      <c r="K224" s="193"/>
      <c r="L224" s="193"/>
      <c r="M224" s="193"/>
      <c r="N224" s="193"/>
      <c r="O224" s="194"/>
      <c r="P224" s="91"/>
      <c r="Q224" s="91"/>
      <c r="R224" s="91"/>
      <c r="S224" s="61"/>
      <c r="T224" s="91"/>
      <c r="U224" s="91"/>
      <c r="V224" s="91"/>
      <c r="W224" s="186"/>
      <c r="X224" s="191"/>
      <c r="Y224" s="99"/>
    </row>
    <row r="225" spans="1:25" x14ac:dyDescent="0.25">
      <c r="A225" s="198"/>
      <c r="B225" s="212" t="s">
        <v>139</v>
      </c>
      <c r="C225" s="205" t="s">
        <v>57</v>
      </c>
      <c r="D225" s="107" t="s">
        <v>18</v>
      </c>
      <c r="E225" s="128">
        <v>11</v>
      </c>
      <c r="F225" s="128">
        <v>12</v>
      </c>
      <c r="G225" s="128">
        <v>13</v>
      </c>
      <c r="H225" s="128">
        <v>14</v>
      </c>
      <c r="I225" s="128">
        <v>15</v>
      </c>
      <c r="J225" s="128">
        <v>16</v>
      </c>
      <c r="K225" s="128">
        <v>17</v>
      </c>
      <c r="L225" s="128">
        <v>18</v>
      </c>
      <c r="M225" s="128">
        <v>19</v>
      </c>
      <c r="N225" s="128">
        <v>20</v>
      </c>
      <c r="O225" s="128">
        <v>21</v>
      </c>
      <c r="S225" s="198" t="s">
        <v>53</v>
      </c>
      <c r="W225" s="94"/>
      <c r="X225" s="99"/>
      <c r="Y225" s="94"/>
    </row>
    <row r="226" spans="1:25" ht="54.75" customHeight="1" x14ac:dyDescent="0.25">
      <c r="A226" s="198"/>
      <c r="B226" s="212"/>
      <c r="C226" s="206"/>
      <c r="D226" s="107" t="s">
        <v>20</v>
      </c>
      <c r="E226" s="139">
        <v>13</v>
      </c>
      <c r="F226" s="139">
        <v>14</v>
      </c>
      <c r="G226" s="139">
        <v>15</v>
      </c>
      <c r="H226" s="139">
        <v>16</v>
      </c>
      <c r="I226" s="139">
        <v>17</v>
      </c>
      <c r="J226" s="139">
        <v>18</v>
      </c>
      <c r="K226" s="139">
        <v>19</v>
      </c>
      <c r="L226" s="139">
        <v>20</v>
      </c>
      <c r="M226" s="139">
        <v>21</v>
      </c>
      <c r="N226" s="139">
        <v>22</v>
      </c>
      <c r="O226" s="139">
        <v>23</v>
      </c>
      <c r="S226" s="198"/>
      <c r="W226" s="94"/>
      <c r="X226" s="99"/>
      <c r="Y226" s="94"/>
    </row>
    <row r="227" spans="1:25" s="118" customFormat="1" ht="28.5" customHeight="1" x14ac:dyDescent="0.25">
      <c r="A227" s="125" t="s">
        <v>137</v>
      </c>
      <c r="B227" s="202" t="s">
        <v>863</v>
      </c>
      <c r="C227" s="203"/>
      <c r="D227" s="203"/>
      <c r="E227" s="203"/>
      <c r="F227" s="203"/>
      <c r="G227" s="203"/>
      <c r="H227" s="203"/>
      <c r="I227" s="203"/>
      <c r="J227" s="203"/>
      <c r="K227" s="203"/>
      <c r="L227" s="203"/>
      <c r="M227" s="203"/>
      <c r="N227" s="203"/>
      <c r="O227" s="203"/>
      <c r="P227" s="203"/>
      <c r="Q227" s="203"/>
      <c r="R227" s="203"/>
      <c r="S227" s="203"/>
      <c r="T227" s="203"/>
      <c r="U227" s="203"/>
      <c r="V227" s="203"/>
      <c r="W227" s="203"/>
      <c r="X227" s="203"/>
      <c r="Y227" s="204"/>
    </row>
    <row r="228" spans="1:25" s="7" customFormat="1" ht="101.25" customHeight="1" x14ac:dyDescent="0.25">
      <c r="A228" s="61"/>
      <c r="B228" s="195" t="s">
        <v>864</v>
      </c>
      <c r="C228" s="196"/>
      <c r="D228" s="197"/>
      <c r="E228" s="193" t="s">
        <v>1149</v>
      </c>
      <c r="F228" s="194"/>
      <c r="G228" s="192" t="s">
        <v>746</v>
      </c>
      <c r="H228" s="193"/>
      <c r="I228" s="194"/>
      <c r="J228" s="192" t="s">
        <v>747</v>
      </c>
      <c r="K228" s="193"/>
      <c r="L228" s="193"/>
      <c r="M228" s="193"/>
      <c r="N228" s="193"/>
      <c r="O228" s="194"/>
      <c r="P228" s="91"/>
      <c r="Q228" s="91"/>
      <c r="R228" s="91"/>
      <c r="S228" s="61"/>
      <c r="T228" s="91"/>
      <c r="U228" s="91"/>
      <c r="V228" s="91"/>
      <c r="W228" s="189" t="s">
        <v>1088</v>
      </c>
      <c r="X228" s="184" t="s">
        <v>866</v>
      </c>
      <c r="Y228" s="239" t="s">
        <v>1086</v>
      </c>
    </row>
    <row r="229" spans="1:25" s="7" customFormat="1" ht="79.5" customHeight="1" x14ac:dyDescent="0.25">
      <c r="A229" s="61"/>
      <c r="B229" s="195" t="s">
        <v>865</v>
      </c>
      <c r="C229" s="196"/>
      <c r="D229" s="197"/>
      <c r="E229" s="193" t="s">
        <v>1149</v>
      </c>
      <c r="F229" s="194"/>
      <c r="G229" s="192" t="s">
        <v>746</v>
      </c>
      <c r="H229" s="193"/>
      <c r="I229" s="194"/>
      <c r="J229" s="192" t="s">
        <v>747</v>
      </c>
      <c r="K229" s="193"/>
      <c r="L229" s="193"/>
      <c r="M229" s="193"/>
      <c r="N229" s="193"/>
      <c r="O229" s="194"/>
      <c r="P229" s="91"/>
      <c r="Q229" s="91"/>
      <c r="R229" s="91"/>
      <c r="S229" s="61"/>
      <c r="T229" s="91"/>
      <c r="U229" s="91"/>
      <c r="V229" s="91"/>
      <c r="W229" s="185"/>
      <c r="X229" s="190"/>
      <c r="Y229" s="186"/>
    </row>
    <row r="230" spans="1:25" s="7" customFormat="1" ht="80.25" customHeight="1" x14ac:dyDescent="0.25">
      <c r="A230" s="61"/>
      <c r="B230" s="195" t="s">
        <v>1087</v>
      </c>
      <c r="C230" s="196"/>
      <c r="D230" s="197"/>
      <c r="E230" s="193" t="s">
        <v>1149</v>
      </c>
      <c r="F230" s="194"/>
      <c r="G230" s="192" t="s">
        <v>746</v>
      </c>
      <c r="H230" s="193"/>
      <c r="I230" s="194"/>
      <c r="J230" s="192" t="s">
        <v>747</v>
      </c>
      <c r="K230" s="193"/>
      <c r="L230" s="193"/>
      <c r="M230" s="193"/>
      <c r="N230" s="193"/>
      <c r="O230" s="194"/>
      <c r="P230" s="91"/>
      <c r="Q230" s="91"/>
      <c r="R230" s="91"/>
      <c r="S230" s="61"/>
      <c r="T230" s="91"/>
      <c r="U230" s="91"/>
      <c r="V230" s="91"/>
      <c r="W230" s="186"/>
      <c r="X230" s="191"/>
      <c r="Y230" s="99"/>
    </row>
    <row r="231" spans="1:25" s="24" customFormat="1" x14ac:dyDescent="0.25">
      <c r="A231" s="226"/>
      <c r="B231" s="225" t="s">
        <v>142</v>
      </c>
      <c r="C231" s="217" t="s">
        <v>57</v>
      </c>
      <c r="D231" s="106" t="s">
        <v>18</v>
      </c>
      <c r="E231" s="139">
        <v>13</v>
      </c>
      <c r="F231" s="139">
        <v>15</v>
      </c>
      <c r="G231" s="139">
        <v>16</v>
      </c>
      <c r="H231" s="139">
        <v>17</v>
      </c>
      <c r="I231" s="139">
        <v>18</v>
      </c>
      <c r="J231" s="139">
        <v>19</v>
      </c>
      <c r="K231" s="139">
        <v>20</v>
      </c>
      <c r="L231" s="139">
        <v>21</v>
      </c>
      <c r="M231" s="139">
        <v>22</v>
      </c>
      <c r="N231" s="139">
        <v>23</v>
      </c>
      <c r="O231" s="139">
        <v>24</v>
      </c>
      <c r="S231" s="226" t="s">
        <v>53</v>
      </c>
      <c r="W231" s="93"/>
      <c r="X231" s="98"/>
      <c r="Y231" s="93"/>
    </row>
    <row r="232" spans="1:25" s="24" customFormat="1" ht="46.5" customHeight="1" x14ac:dyDescent="0.25">
      <c r="A232" s="226"/>
      <c r="B232" s="225"/>
      <c r="C232" s="218"/>
      <c r="D232" s="106" t="s">
        <v>20</v>
      </c>
      <c r="E232" s="139">
        <v>16</v>
      </c>
      <c r="F232" s="139">
        <v>17</v>
      </c>
      <c r="G232" s="139">
        <v>18</v>
      </c>
      <c r="H232" s="139">
        <v>19</v>
      </c>
      <c r="I232" s="139">
        <v>20</v>
      </c>
      <c r="J232" s="139">
        <v>21</v>
      </c>
      <c r="K232" s="139">
        <v>22</v>
      </c>
      <c r="L232" s="139">
        <v>23</v>
      </c>
      <c r="M232" s="139">
        <v>24</v>
      </c>
      <c r="N232" s="139">
        <v>25</v>
      </c>
      <c r="O232" s="139">
        <v>26</v>
      </c>
      <c r="S232" s="226"/>
      <c r="W232" s="93"/>
      <c r="X232" s="98"/>
      <c r="Y232" s="93"/>
    </row>
    <row r="233" spans="1:25" s="118" customFormat="1" ht="28.5" customHeight="1" x14ac:dyDescent="0.25">
      <c r="A233" s="125" t="s">
        <v>140</v>
      </c>
      <c r="B233" s="202" t="s">
        <v>867</v>
      </c>
      <c r="C233" s="203"/>
      <c r="D233" s="203"/>
      <c r="E233" s="203"/>
      <c r="F233" s="203"/>
      <c r="G233" s="203"/>
      <c r="H233" s="203"/>
      <c r="I233" s="203"/>
      <c r="J233" s="203"/>
      <c r="K233" s="203"/>
      <c r="L233" s="203"/>
      <c r="M233" s="203"/>
      <c r="N233" s="203"/>
      <c r="O233" s="203"/>
      <c r="P233" s="203"/>
      <c r="Q233" s="203"/>
      <c r="R233" s="203"/>
      <c r="S233" s="203"/>
      <c r="T233" s="203"/>
      <c r="U233" s="203"/>
      <c r="V233" s="203"/>
      <c r="W233" s="203"/>
      <c r="X233" s="203"/>
      <c r="Y233" s="204"/>
    </row>
    <row r="234" spans="1:25" s="7" customFormat="1" ht="117" customHeight="1" x14ac:dyDescent="0.25">
      <c r="A234" s="61"/>
      <c r="B234" s="195" t="s">
        <v>868</v>
      </c>
      <c r="C234" s="196"/>
      <c r="D234" s="197"/>
      <c r="E234" s="193" t="s">
        <v>1149</v>
      </c>
      <c r="F234" s="194"/>
      <c r="G234" s="192" t="s">
        <v>746</v>
      </c>
      <c r="H234" s="193"/>
      <c r="I234" s="194"/>
      <c r="J234" s="192" t="s">
        <v>747</v>
      </c>
      <c r="K234" s="193"/>
      <c r="L234" s="193"/>
      <c r="M234" s="193"/>
      <c r="N234" s="193"/>
      <c r="O234" s="194"/>
      <c r="P234" s="116"/>
      <c r="Q234" s="116"/>
      <c r="R234" s="116"/>
      <c r="S234" s="101"/>
      <c r="T234" s="116"/>
      <c r="U234" s="116"/>
      <c r="V234" s="116"/>
      <c r="W234" s="158" t="s">
        <v>1089</v>
      </c>
      <c r="X234" s="184" t="s">
        <v>866</v>
      </c>
      <c r="Y234" s="165" t="s">
        <v>983</v>
      </c>
    </row>
    <row r="235" spans="1:25" s="7" customFormat="1" ht="116.25" customHeight="1" x14ac:dyDescent="0.25">
      <c r="A235" s="61"/>
      <c r="B235" s="195" t="s">
        <v>869</v>
      </c>
      <c r="C235" s="196"/>
      <c r="D235" s="197"/>
      <c r="E235" s="193" t="s">
        <v>1149</v>
      </c>
      <c r="F235" s="194"/>
      <c r="G235" s="192" t="s">
        <v>748</v>
      </c>
      <c r="H235" s="193"/>
      <c r="I235" s="194"/>
      <c r="J235" s="192" t="s">
        <v>747</v>
      </c>
      <c r="K235" s="193"/>
      <c r="L235" s="193"/>
      <c r="M235" s="193"/>
      <c r="N235" s="193"/>
      <c r="O235" s="194"/>
      <c r="P235" s="116"/>
      <c r="Q235" s="116"/>
      <c r="R235" s="116"/>
      <c r="S235" s="101"/>
      <c r="T235" s="116"/>
      <c r="U235" s="116"/>
      <c r="V235" s="116"/>
      <c r="W235" s="189" t="s">
        <v>1091</v>
      </c>
      <c r="X235" s="190"/>
      <c r="Y235" s="332" t="s">
        <v>1090</v>
      </c>
    </row>
    <row r="236" spans="1:25" s="7" customFormat="1" ht="152.25" customHeight="1" x14ac:dyDescent="0.25">
      <c r="A236" s="61"/>
      <c r="B236" s="195" t="s">
        <v>870</v>
      </c>
      <c r="C236" s="196"/>
      <c r="D236" s="197"/>
      <c r="E236" s="193" t="s">
        <v>1149</v>
      </c>
      <c r="F236" s="194"/>
      <c r="G236" s="192" t="s">
        <v>746</v>
      </c>
      <c r="H236" s="193"/>
      <c r="I236" s="194"/>
      <c r="J236" s="192" t="s">
        <v>747</v>
      </c>
      <c r="K236" s="193"/>
      <c r="L236" s="193"/>
      <c r="M236" s="193"/>
      <c r="N236" s="193"/>
      <c r="O236" s="194"/>
      <c r="P236" s="116"/>
      <c r="Q236" s="116"/>
      <c r="R236" s="116"/>
      <c r="S236" s="101"/>
      <c r="T236" s="116"/>
      <c r="U236" s="116"/>
      <c r="V236" s="116"/>
      <c r="W236" s="186"/>
      <c r="X236" s="191"/>
      <c r="Y236" s="186"/>
    </row>
    <row r="237" spans="1:25" x14ac:dyDescent="0.25">
      <c r="A237" s="198"/>
      <c r="B237" s="212" t="s">
        <v>52</v>
      </c>
      <c r="C237" s="205" t="s">
        <v>7</v>
      </c>
      <c r="D237" s="107" t="s">
        <v>18</v>
      </c>
      <c r="E237" s="97">
        <v>15</v>
      </c>
      <c r="F237" s="97">
        <v>16</v>
      </c>
      <c r="G237" s="97">
        <v>17</v>
      </c>
      <c r="H237" s="97">
        <v>18</v>
      </c>
      <c r="I237" s="97">
        <v>19</v>
      </c>
      <c r="J237" s="97">
        <v>20</v>
      </c>
      <c r="K237" s="97">
        <v>21</v>
      </c>
      <c r="L237" s="97">
        <v>22</v>
      </c>
      <c r="M237" s="97">
        <v>23</v>
      </c>
      <c r="N237" s="97">
        <v>24</v>
      </c>
      <c r="O237" s="97">
        <v>25</v>
      </c>
      <c r="S237" s="198" t="s">
        <v>53</v>
      </c>
      <c r="W237" s="94"/>
      <c r="X237" s="99"/>
      <c r="Y237" s="94"/>
    </row>
    <row r="238" spans="1:25" ht="71.25" customHeight="1" x14ac:dyDescent="0.25">
      <c r="A238" s="198"/>
      <c r="B238" s="212"/>
      <c r="C238" s="206"/>
      <c r="D238" s="107" t="s">
        <v>20</v>
      </c>
      <c r="E238" s="97">
        <v>18</v>
      </c>
      <c r="F238" s="97">
        <v>19</v>
      </c>
      <c r="G238" s="97">
        <v>20</v>
      </c>
      <c r="H238" s="97">
        <v>21</v>
      </c>
      <c r="I238" s="97">
        <v>22</v>
      </c>
      <c r="J238" s="97">
        <v>23</v>
      </c>
      <c r="K238" s="97">
        <v>24</v>
      </c>
      <c r="L238" s="97">
        <v>25</v>
      </c>
      <c r="M238" s="97">
        <v>26</v>
      </c>
      <c r="N238" s="97">
        <v>27</v>
      </c>
      <c r="O238" s="97">
        <v>28</v>
      </c>
      <c r="S238" s="198"/>
      <c r="W238" s="94"/>
      <c r="X238" s="99"/>
      <c r="Y238" s="94"/>
    </row>
    <row r="239" spans="1:25" s="118" customFormat="1" ht="28.5" customHeight="1" x14ac:dyDescent="0.25">
      <c r="A239" s="125" t="s">
        <v>143</v>
      </c>
      <c r="B239" s="202" t="s">
        <v>871</v>
      </c>
      <c r="C239" s="203"/>
      <c r="D239" s="203"/>
      <c r="E239" s="203"/>
      <c r="F239" s="203"/>
      <c r="G239" s="203"/>
      <c r="H239" s="203"/>
      <c r="I239" s="203"/>
      <c r="J239" s="203"/>
      <c r="K239" s="203"/>
      <c r="L239" s="203"/>
      <c r="M239" s="203"/>
      <c r="N239" s="203"/>
      <c r="O239" s="203"/>
      <c r="P239" s="203"/>
      <c r="Q239" s="203"/>
      <c r="R239" s="203"/>
      <c r="S239" s="203"/>
      <c r="T239" s="203"/>
      <c r="U239" s="203"/>
      <c r="V239" s="203"/>
      <c r="W239" s="203"/>
      <c r="X239" s="203"/>
      <c r="Y239" s="204"/>
    </row>
    <row r="240" spans="1:25" s="7" customFormat="1" ht="101.25" customHeight="1" x14ac:dyDescent="0.25">
      <c r="A240" s="61"/>
      <c r="B240" s="195" t="s">
        <v>872</v>
      </c>
      <c r="C240" s="196"/>
      <c r="D240" s="197"/>
      <c r="E240" s="193" t="s">
        <v>1149</v>
      </c>
      <c r="F240" s="194"/>
      <c r="G240" s="192" t="s">
        <v>746</v>
      </c>
      <c r="H240" s="193"/>
      <c r="I240" s="194"/>
      <c r="J240" s="192" t="s">
        <v>747</v>
      </c>
      <c r="K240" s="193"/>
      <c r="L240" s="193"/>
      <c r="M240" s="193"/>
      <c r="N240" s="193"/>
      <c r="O240" s="194"/>
      <c r="P240" s="116"/>
      <c r="Q240" s="116"/>
      <c r="R240" s="116"/>
      <c r="S240" s="101"/>
      <c r="T240" s="116"/>
      <c r="U240" s="116"/>
      <c r="V240" s="116"/>
      <c r="W240" s="189" t="s">
        <v>1092</v>
      </c>
      <c r="X240" s="184" t="s">
        <v>875</v>
      </c>
      <c r="Y240" s="239" t="s">
        <v>1090</v>
      </c>
    </row>
    <row r="241" spans="1:25" s="7" customFormat="1" ht="98.25" customHeight="1" x14ac:dyDescent="0.25">
      <c r="A241" s="61"/>
      <c r="B241" s="195" t="s">
        <v>873</v>
      </c>
      <c r="C241" s="196"/>
      <c r="D241" s="197"/>
      <c r="E241" s="193" t="s">
        <v>1149</v>
      </c>
      <c r="F241" s="194"/>
      <c r="G241" s="192" t="s">
        <v>746</v>
      </c>
      <c r="H241" s="193"/>
      <c r="I241" s="194"/>
      <c r="J241" s="192" t="s">
        <v>747</v>
      </c>
      <c r="K241" s="193"/>
      <c r="L241" s="193"/>
      <c r="M241" s="193"/>
      <c r="N241" s="193"/>
      <c r="O241" s="194"/>
      <c r="P241" s="116"/>
      <c r="Q241" s="116"/>
      <c r="R241" s="116"/>
      <c r="S241" s="101"/>
      <c r="T241" s="116"/>
      <c r="U241" s="116"/>
      <c r="V241" s="116"/>
      <c r="W241" s="185"/>
      <c r="X241" s="190"/>
      <c r="Y241" s="186"/>
    </row>
    <row r="242" spans="1:25" s="7" customFormat="1" ht="56.25" customHeight="1" x14ac:dyDescent="0.25">
      <c r="A242" s="61"/>
      <c r="B242" s="195" t="s">
        <v>874</v>
      </c>
      <c r="C242" s="196"/>
      <c r="D242" s="197"/>
      <c r="E242" s="193"/>
      <c r="F242" s="194"/>
      <c r="G242" s="192" t="s">
        <v>746</v>
      </c>
      <c r="H242" s="193"/>
      <c r="I242" s="194"/>
      <c r="J242" s="192" t="s">
        <v>747</v>
      </c>
      <c r="K242" s="193"/>
      <c r="L242" s="193"/>
      <c r="M242" s="193"/>
      <c r="N242" s="193"/>
      <c r="O242" s="194"/>
      <c r="P242" s="116"/>
      <c r="Q242" s="116"/>
      <c r="R242" s="116"/>
      <c r="S242" s="101"/>
      <c r="T242" s="116"/>
      <c r="U242" s="116"/>
      <c r="V242" s="116"/>
      <c r="W242" s="186"/>
      <c r="X242" s="191"/>
      <c r="Y242" s="99"/>
    </row>
    <row r="243" spans="1:25" x14ac:dyDescent="0.25">
      <c r="A243" s="198"/>
      <c r="B243" s="212" t="s">
        <v>147</v>
      </c>
      <c r="C243" s="205" t="s">
        <v>7</v>
      </c>
      <c r="D243" s="107" t="s">
        <v>18</v>
      </c>
      <c r="E243" s="97">
        <v>27</v>
      </c>
      <c r="F243" s="97">
        <v>28</v>
      </c>
      <c r="G243" s="97">
        <v>29</v>
      </c>
      <c r="H243" s="97">
        <v>30</v>
      </c>
      <c r="I243" s="97">
        <v>31</v>
      </c>
      <c r="J243" s="97">
        <v>32</v>
      </c>
      <c r="K243" s="97">
        <v>33</v>
      </c>
      <c r="L243" s="97">
        <v>34</v>
      </c>
      <c r="M243" s="97">
        <v>35</v>
      </c>
      <c r="N243" s="97">
        <v>36</v>
      </c>
      <c r="O243" s="97">
        <v>37</v>
      </c>
      <c r="S243" s="198" t="s">
        <v>53</v>
      </c>
      <c r="W243" s="94"/>
      <c r="X243" s="99"/>
      <c r="Y243" s="94"/>
    </row>
    <row r="244" spans="1:25" ht="60.75" customHeight="1" x14ac:dyDescent="0.25">
      <c r="A244" s="198"/>
      <c r="B244" s="212"/>
      <c r="C244" s="206"/>
      <c r="D244" s="107" t="s">
        <v>20</v>
      </c>
      <c r="E244" s="97">
        <v>31</v>
      </c>
      <c r="F244" s="97">
        <v>32</v>
      </c>
      <c r="G244" s="97">
        <v>33</v>
      </c>
      <c r="H244" s="97">
        <v>34</v>
      </c>
      <c r="I244" s="97">
        <v>35</v>
      </c>
      <c r="J244" s="97">
        <v>36</v>
      </c>
      <c r="K244" s="97">
        <v>37</v>
      </c>
      <c r="L244" s="97">
        <v>38</v>
      </c>
      <c r="M244" s="97">
        <v>39</v>
      </c>
      <c r="N244" s="97">
        <v>40</v>
      </c>
      <c r="O244" s="97">
        <v>41</v>
      </c>
      <c r="S244" s="198"/>
      <c r="W244" s="94"/>
      <c r="X244" s="99"/>
      <c r="Y244" s="94"/>
    </row>
    <row r="245" spans="1:25" s="9" customFormat="1" ht="14.25" customHeight="1" x14ac:dyDescent="0.2">
      <c r="A245" s="112" t="s">
        <v>148</v>
      </c>
      <c r="B245" s="213" t="s">
        <v>149</v>
      </c>
      <c r="C245" s="214"/>
      <c r="D245" s="214"/>
      <c r="E245" s="214"/>
      <c r="F245" s="214"/>
      <c r="G245" s="214"/>
      <c r="H245" s="214"/>
      <c r="I245" s="214"/>
      <c r="J245" s="214"/>
      <c r="K245" s="214"/>
      <c r="L245" s="214"/>
      <c r="M245" s="214"/>
      <c r="N245" s="214"/>
      <c r="O245" s="215"/>
      <c r="S245" s="112"/>
      <c r="W245" s="113"/>
      <c r="X245" s="113"/>
      <c r="Y245" s="113"/>
    </row>
    <row r="246" spans="1:25" s="118" customFormat="1" ht="28.5" customHeight="1" x14ac:dyDescent="0.25">
      <c r="A246" s="125" t="s">
        <v>150</v>
      </c>
      <c r="B246" s="202" t="s">
        <v>151</v>
      </c>
      <c r="C246" s="203"/>
      <c r="D246" s="203"/>
      <c r="E246" s="203"/>
      <c r="F246" s="203"/>
      <c r="G246" s="203"/>
      <c r="H246" s="203"/>
      <c r="I246" s="203"/>
      <c r="J246" s="203"/>
      <c r="K246" s="203"/>
      <c r="L246" s="203"/>
      <c r="M246" s="203"/>
      <c r="N246" s="203"/>
      <c r="O246" s="203"/>
      <c r="P246" s="203"/>
      <c r="Q246" s="203"/>
      <c r="R246" s="203"/>
      <c r="S246" s="203"/>
      <c r="T246" s="203"/>
      <c r="U246" s="203"/>
      <c r="V246" s="203"/>
      <c r="W246" s="203"/>
      <c r="X246" s="203"/>
      <c r="Y246" s="204"/>
    </row>
    <row r="247" spans="1:25" s="7" customFormat="1" ht="116.25" customHeight="1" x14ac:dyDescent="0.25">
      <c r="A247" s="61"/>
      <c r="B247" s="219" t="s">
        <v>462</v>
      </c>
      <c r="C247" s="220"/>
      <c r="D247" s="221"/>
      <c r="E247" s="193" t="s">
        <v>1149</v>
      </c>
      <c r="F247" s="194"/>
      <c r="G247" s="192" t="s">
        <v>744</v>
      </c>
      <c r="H247" s="193"/>
      <c r="I247" s="194"/>
      <c r="J247" s="192" t="s">
        <v>745</v>
      </c>
      <c r="K247" s="193"/>
      <c r="L247" s="193"/>
      <c r="M247" s="193"/>
      <c r="N247" s="193"/>
      <c r="O247" s="194"/>
      <c r="P247" s="123"/>
      <c r="Q247" s="123"/>
      <c r="R247" s="123"/>
      <c r="S247" s="126"/>
      <c r="T247" s="123"/>
      <c r="U247" s="123"/>
      <c r="V247" s="123"/>
      <c r="W247" s="173" t="s">
        <v>999</v>
      </c>
      <c r="X247" s="184" t="s">
        <v>1093</v>
      </c>
      <c r="Y247" s="99"/>
    </row>
    <row r="248" spans="1:25" s="7" customFormat="1" ht="33.75" customHeight="1" x14ac:dyDescent="0.25">
      <c r="A248" s="61"/>
      <c r="B248" s="219" t="s">
        <v>763</v>
      </c>
      <c r="C248" s="220"/>
      <c r="D248" s="221"/>
      <c r="E248" s="193" t="s">
        <v>1149</v>
      </c>
      <c r="F248" s="194"/>
      <c r="G248" s="192" t="s">
        <v>744</v>
      </c>
      <c r="H248" s="193"/>
      <c r="I248" s="194"/>
      <c r="J248" s="192" t="s">
        <v>745</v>
      </c>
      <c r="K248" s="193"/>
      <c r="L248" s="193"/>
      <c r="M248" s="193"/>
      <c r="N248" s="193"/>
      <c r="O248" s="194"/>
      <c r="P248" s="91"/>
      <c r="Q248" s="91"/>
      <c r="R248" s="91"/>
      <c r="S248" s="61"/>
      <c r="T248" s="91"/>
      <c r="U248" s="91"/>
      <c r="V248" s="91"/>
      <c r="W248" s="158" t="s">
        <v>772</v>
      </c>
      <c r="X248" s="190"/>
      <c r="Y248" s="99"/>
    </row>
    <row r="249" spans="1:25" s="7" customFormat="1" ht="60" customHeight="1" x14ac:dyDescent="0.25">
      <c r="A249" s="61"/>
      <c r="B249" s="219" t="s">
        <v>764</v>
      </c>
      <c r="C249" s="220"/>
      <c r="D249" s="221"/>
      <c r="E249" s="193" t="s">
        <v>1149</v>
      </c>
      <c r="F249" s="194"/>
      <c r="G249" s="192" t="s">
        <v>744</v>
      </c>
      <c r="H249" s="193"/>
      <c r="I249" s="194"/>
      <c r="J249" s="192" t="s">
        <v>745</v>
      </c>
      <c r="K249" s="193"/>
      <c r="L249" s="193"/>
      <c r="M249" s="193"/>
      <c r="N249" s="193"/>
      <c r="O249" s="194"/>
      <c r="P249" s="123"/>
      <c r="Q249" s="123"/>
      <c r="R249" s="123"/>
      <c r="S249" s="126"/>
      <c r="T249" s="123"/>
      <c r="U249" s="123"/>
      <c r="V249" s="123"/>
      <c r="W249" s="184" t="s">
        <v>999</v>
      </c>
      <c r="X249" s="190"/>
      <c r="Y249" s="99"/>
    </row>
    <row r="250" spans="1:25" s="7" customFormat="1" ht="45" customHeight="1" x14ac:dyDescent="0.25">
      <c r="A250" s="61"/>
      <c r="B250" s="219" t="s">
        <v>765</v>
      </c>
      <c r="C250" s="220"/>
      <c r="D250" s="221"/>
      <c r="E250" s="193" t="s">
        <v>1149</v>
      </c>
      <c r="F250" s="194"/>
      <c r="G250" s="192" t="s">
        <v>744</v>
      </c>
      <c r="H250" s="193"/>
      <c r="I250" s="194"/>
      <c r="J250" s="192" t="s">
        <v>745</v>
      </c>
      <c r="K250" s="193"/>
      <c r="L250" s="193"/>
      <c r="M250" s="193"/>
      <c r="N250" s="193"/>
      <c r="O250" s="194"/>
      <c r="P250" s="123"/>
      <c r="Q250" s="123"/>
      <c r="R250" s="123"/>
      <c r="S250" s="126"/>
      <c r="T250" s="123"/>
      <c r="U250" s="123"/>
      <c r="V250" s="123"/>
      <c r="W250" s="185"/>
      <c r="X250" s="190"/>
      <c r="Y250" s="99"/>
    </row>
    <row r="251" spans="1:25" s="7" customFormat="1" ht="46.5" customHeight="1" x14ac:dyDescent="0.25">
      <c r="A251" s="61"/>
      <c r="B251" s="219" t="s">
        <v>766</v>
      </c>
      <c r="C251" s="220"/>
      <c r="D251" s="221"/>
      <c r="E251" s="193" t="s">
        <v>1149</v>
      </c>
      <c r="F251" s="194"/>
      <c r="G251" s="192" t="s">
        <v>744</v>
      </c>
      <c r="H251" s="193"/>
      <c r="I251" s="194"/>
      <c r="J251" s="192" t="s">
        <v>745</v>
      </c>
      <c r="K251" s="193"/>
      <c r="L251" s="193"/>
      <c r="M251" s="193"/>
      <c r="N251" s="193"/>
      <c r="O251" s="194"/>
      <c r="P251" s="123"/>
      <c r="Q251" s="123"/>
      <c r="R251" s="123"/>
      <c r="S251" s="126"/>
      <c r="T251" s="123"/>
      <c r="U251" s="123"/>
      <c r="V251" s="123"/>
      <c r="W251" s="185"/>
      <c r="X251" s="190"/>
      <c r="Y251" s="99"/>
    </row>
    <row r="252" spans="1:25" s="7" customFormat="1" ht="65.25" customHeight="1" x14ac:dyDescent="0.25">
      <c r="A252" s="61"/>
      <c r="B252" s="219" t="s">
        <v>767</v>
      </c>
      <c r="C252" s="220"/>
      <c r="D252" s="221"/>
      <c r="E252" s="193" t="s">
        <v>1149</v>
      </c>
      <c r="F252" s="194"/>
      <c r="G252" s="192" t="s">
        <v>744</v>
      </c>
      <c r="H252" s="193"/>
      <c r="I252" s="194"/>
      <c r="J252" s="192" t="s">
        <v>745</v>
      </c>
      <c r="K252" s="193"/>
      <c r="L252" s="193"/>
      <c r="M252" s="193"/>
      <c r="N252" s="193"/>
      <c r="O252" s="194"/>
      <c r="P252" s="123"/>
      <c r="Q252" s="123"/>
      <c r="R252" s="123"/>
      <c r="S252" s="126"/>
      <c r="T252" s="123"/>
      <c r="U252" s="123"/>
      <c r="V252" s="123"/>
      <c r="W252" s="185"/>
      <c r="X252" s="190"/>
      <c r="Y252" s="99"/>
    </row>
    <row r="253" spans="1:25" s="7" customFormat="1" ht="48" customHeight="1" x14ac:dyDescent="0.25">
      <c r="A253" s="61"/>
      <c r="B253" s="219" t="s">
        <v>768</v>
      </c>
      <c r="C253" s="220"/>
      <c r="D253" s="221"/>
      <c r="E253" s="193" t="s">
        <v>1149</v>
      </c>
      <c r="F253" s="194"/>
      <c r="G253" s="192" t="s">
        <v>744</v>
      </c>
      <c r="H253" s="193"/>
      <c r="I253" s="194"/>
      <c r="J253" s="192" t="s">
        <v>745</v>
      </c>
      <c r="K253" s="193"/>
      <c r="L253" s="193"/>
      <c r="M253" s="193"/>
      <c r="N253" s="193"/>
      <c r="O253" s="194"/>
      <c r="P253" s="123"/>
      <c r="Q253" s="123"/>
      <c r="R253" s="123"/>
      <c r="S253" s="126"/>
      <c r="T253" s="123"/>
      <c r="U253" s="123"/>
      <c r="V253" s="123"/>
      <c r="W253" s="186"/>
      <c r="X253" s="191"/>
      <c r="Y253" s="99"/>
    </row>
    <row r="254" spans="1:25" x14ac:dyDescent="0.25">
      <c r="A254" s="198"/>
      <c r="B254" s="212" t="s">
        <v>152</v>
      </c>
      <c r="C254" s="205" t="s">
        <v>57</v>
      </c>
      <c r="D254" s="107" t="s">
        <v>18</v>
      </c>
      <c r="E254" s="97">
        <v>552</v>
      </c>
      <c r="F254" s="97">
        <v>552</v>
      </c>
      <c r="G254" s="97">
        <v>552</v>
      </c>
      <c r="H254" s="97">
        <v>552</v>
      </c>
      <c r="I254" s="97">
        <v>552</v>
      </c>
      <c r="J254" s="97">
        <v>552</v>
      </c>
      <c r="K254" s="97">
        <v>552</v>
      </c>
      <c r="L254" s="97">
        <v>552</v>
      </c>
      <c r="M254" s="97">
        <v>552</v>
      </c>
      <c r="N254" s="97">
        <v>552</v>
      </c>
      <c r="O254" s="97">
        <v>552</v>
      </c>
      <c r="S254" s="198" t="s">
        <v>77</v>
      </c>
      <c r="W254" s="94"/>
      <c r="X254" s="99"/>
      <c r="Y254" s="94"/>
    </row>
    <row r="255" spans="1:25" ht="65.25" customHeight="1" x14ac:dyDescent="0.25">
      <c r="A255" s="198"/>
      <c r="B255" s="212"/>
      <c r="C255" s="206"/>
      <c r="D255" s="107" t="s">
        <v>20</v>
      </c>
      <c r="E255" s="97">
        <v>552</v>
      </c>
      <c r="F255" s="97">
        <v>552</v>
      </c>
      <c r="G255" s="97">
        <v>552</v>
      </c>
      <c r="H255" s="97">
        <v>552</v>
      </c>
      <c r="I255" s="97">
        <v>552</v>
      </c>
      <c r="J255" s="97">
        <v>552</v>
      </c>
      <c r="K255" s="97">
        <v>552</v>
      </c>
      <c r="L255" s="97">
        <v>552</v>
      </c>
      <c r="M255" s="97">
        <v>552</v>
      </c>
      <c r="N255" s="97">
        <v>552</v>
      </c>
      <c r="O255" s="97">
        <v>552</v>
      </c>
      <c r="S255" s="198"/>
      <c r="W255" s="94"/>
      <c r="X255" s="99"/>
      <c r="Y255" s="94"/>
    </row>
    <row r="256" spans="1:25" s="118" customFormat="1" ht="28.5" customHeight="1" x14ac:dyDescent="0.25">
      <c r="A256" s="125" t="s">
        <v>153</v>
      </c>
      <c r="B256" s="202" t="s">
        <v>154</v>
      </c>
      <c r="C256" s="203"/>
      <c r="D256" s="203"/>
      <c r="E256" s="203"/>
      <c r="F256" s="203"/>
      <c r="G256" s="203"/>
      <c r="H256" s="203"/>
      <c r="I256" s="203"/>
      <c r="J256" s="203"/>
      <c r="K256" s="203"/>
      <c r="L256" s="203"/>
      <c r="M256" s="203"/>
      <c r="N256" s="203"/>
      <c r="O256" s="203"/>
      <c r="P256" s="203"/>
      <c r="Q256" s="203"/>
      <c r="R256" s="203"/>
      <c r="S256" s="203"/>
      <c r="T256" s="203"/>
      <c r="U256" s="203"/>
      <c r="V256" s="203"/>
      <c r="W256" s="203"/>
      <c r="X256" s="203"/>
      <c r="Y256" s="204"/>
    </row>
    <row r="257" spans="1:25" s="7" customFormat="1" ht="64.5" customHeight="1" x14ac:dyDescent="0.25">
      <c r="A257" s="61"/>
      <c r="B257" s="195" t="s">
        <v>464</v>
      </c>
      <c r="C257" s="196"/>
      <c r="D257" s="197"/>
      <c r="E257" s="193" t="s">
        <v>1149</v>
      </c>
      <c r="F257" s="194"/>
      <c r="G257" s="192" t="s">
        <v>744</v>
      </c>
      <c r="H257" s="193"/>
      <c r="I257" s="194"/>
      <c r="J257" s="192" t="s">
        <v>745</v>
      </c>
      <c r="K257" s="193"/>
      <c r="L257" s="193"/>
      <c r="M257" s="193"/>
      <c r="N257" s="193"/>
      <c r="O257" s="194"/>
      <c r="P257" s="91"/>
      <c r="Q257" s="91"/>
      <c r="R257" s="91"/>
      <c r="S257" s="61"/>
      <c r="T257" s="91"/>
      <c r="U257" s="91"/>
      <c r="V257" s="91"/>
      <c r="W257" s="189" t="s">
        <v>999</v>
      </c>
      <c r="X257" s="184" t="s">
        <v>1095</v>
      </c>
      <c r="Y257" s="99"/>
    </row>
    <row r="258" spans="1:25" s="7" customFormat="1" ht="105.75" customHeight="1" x14ac:dyDescent="0.25">
      <c r="A258" s="61"/>
      <c r="B258" s="195" t="s">
        <v>463</v>
      </c>
      <c r="C258" s="196"/>
      <c r="D258" s="197"/>
      <c r="E258" s="193" t="s">
        <v>1149</v>
      </c>
      <c r="F258" s="194"/>
      <c r="G258" s="192" t="s">
        <v>744</v>
      </c>
      <c r="H258" s="193"/>
      <c r="I258" s="194"/>
      <c r="J258" s="192" t="s">
        <v>745</v>
      </c>
      <c r="K258" s="193"/>
      <c r="L258" s="193"/>
      <c r="M258" s="193"/>
      <c r="N258" s="193"/>
      <c r="O258" s="194"/>
      <c r="P258" s="91"/>
      <c r="Q258" s="91"/>
      <c r="R258" s="91"/>
      <c r="S258" s="61"/>
      <c r="T258" s="91"/>
      <c r="U258" s="91"/>
      <c r="V258" s="91"/>
      <c r="W258" s="185"/>
      <c r="X258" s="190"/>
      <c r="Y258" s="99"/>
    </row>
    <row r="259" spans="1:25" s="7" customFormat="1" ht="96.75" customHeight="1" x14ac:dyDescent="0.25">
      <c r="A259" s="61"/>
      <c r="B259" s="195" t="s">
        <v>1094</v>
      </c>
      <c r="C259" s="196"/>
      <c r="D259" s="197"/>
      <c r="E259" s="193" t="s">
        <v>1149</v>
      </c>
      <c r="F259" s="194"/>
      <c r="G259" s="192" t="s">
        <v>744</v>
      </c>
      <c r="H259" s="193"/>
      <c r="I259" s="194"/>
      <c r="J259" s="192" t="s">
        <v>745</v>
      </c>
      <c r="K259" s="193"/>
      <c r="L259" s="193"/>
      <c r="M259" s="193"/>
      <c r="N259" s="193"/>
      <c r="O259" s="194"/>
      <c r="P259" s="91"/>
      <c r="Q259" s="91"/>
      <c r="R259" s="91"/>
      <c r="S259" s="61"/>
      <c r="T259" s="91"/>
      <c r="U259" s="91"/>
      <c r="V259" s="91"/>
      <c r="W259" s="186"/>
      <c r="X259" s="191"/>
      <c r="Y259" s="99"/>
    </row>
    <row r="260" spans="1:25" s="24" customFormat="1" x14ac:dyDescent="0.25">
      <c r="A260" s="226"/>
      <c r="B260" s="225" t="s">
        <v>155</v>
      </c>
      <c r="C260" s="217" t="s">
        <v>7</v>
      </c>
      <c r="D260" s="106" t="s">
        <v>18</v>
      </c>
      <c r="E260" s="96">
        <v>100</v>
      </c>
      <c r="F260" s="96">
        <v>100</v>
      </c>
      <c r="G260" s="96">
        <v>100</v>
      </c>
      <c r="H260" s="96">
        <v>100</v>
      </c>
      <c r="I260" s="96">
        <v>100</v>
      </c>
      <c r="J260" s="96">
        <v>100</v>
      </c>
      <c r="K260" s="96">
        <v>100</v>
      </c>
      <c r="L260" s="96">
        <v>100</v>
      </c>
      <c r="M260" s="96">
        <v>100</v>
      </c>
      <c r="N260" s="96">
        <v>100</v>
      </c>
      <c r="O260" s="96">
        <v>100</v>
      </c>
      <c r="P260" s="29"/>
      <c r="Q260" s="29"/>
      <c r="S260" s="226" t="s">
        <v>77</v>
      </c>
      <c r="W260" s="93"/>
      <c r="X260" s="98"/>
      <c r="Y260" s="93"/>
    </row>
    <row r="261" spans="1:25" s="24" customFormat="1" ht="60.75" customHeight="1" x14ac:dyDescent="0.25">
      <c r="A261" s="226"/>
      <c r="B261" s="225"/>
      <c r="C261" s="218"/>
      <c r="D261" s="106" t="s">
        <v>20</v>
      </c>
      <c r="E261" s="96">
        <v>100</v>
      </c>
      <c r="F261" s="96">
        <v>100</v>
      </c>
      <c r="G261" s="96">
        <v>100</v>
      </c>
      <c r="H261" s="96">
        <v>100</v>
      </c>
      <c r="I261" s="96">
        <v>100</v>
      </c>
      <c r="J261" s="96">
        <v>100</v>
      </c>
      <c r="K261" s="96">
        <v>100</v>
      </c>
      <c r="L261" s="96">
        <v>100</v>
      </c>
      <c r="M261" s="96">
        <v>100</v>
      </c>
      <c r="N261" s="96">
        <v>100</v>
      </c>
      <c r="O261" s="96">
        <v>100</v>
      </c>
      <c r="S261" s="226"/>
      <c r="W261" s="93"/>
      <c r="X261" s="98"/>
      <c r="Y261" s="93"/>
    </row>
    <row r="262" spans="1:25" s="127" customFormat="1" ht="28.5" customHeight="1" x14ac:dyDescent="0.25">
      <c r="A262" s="125" t="s">
        <v>156</v>
      </c>
      <c r="B262" s="207" t="s">
        <v>157</v>
      </c>
      <c r="C262" s="208"/>
      <c r="D262" s="208"/>
      <c r="E262" s="208"/>
      <c r="F262" s="208"/>
      <c r="G262" s="208"/>
      <c r="H262" s="208"/>
      <c r="I262" s="208"/>
      <c r="J262" s="208"/>
      <c r="K262" s="208"/>
      <c r="L262" s="208"/>
      <c r="M262" s="208"/>
      <c r="N262" s="208"/>
      <c r="O262" s="208"/>
      <c r="P262" s="208"/>
      <c r="Q262" s="208"/>
      <c r="R262" s="208"/>
      <c r="S262" s="208"/>
      <c r="T262" s="208"/>
      <c r="U262" s="208"/>
      <c r="V262" s="208"/>
      <c r="W262" s="208"/>
      <c r="X262" s="208"/>
      <c r="Y262" s="209"/>
    </row>
    <row r="263" spans="1:25" s="91" customFormat="1" ht="54" customHeight="1" x14ac:dyDescent="0.25">
      <c r="A263" s="61"/>
      <c r="B263" s="195" t="s">
        <v>469</v>
      </c>
      <c r="C263" s="196"/>
      <c r="D263" s="197"/>
      <c r="E263" s="193" t="s">
        <v>1149</v>
      </c>
      <c r="F263" s="194"/>
      <c r="G263" s="192" t="s">
        <v>744</v>
      </c>
      <c r="H263" s="193"/>
      <c r="I263" s="194"/>
      <c r="J263" s="192" t="s">
        <v>745</v>
      </c>
      <c r="K263" s="193"/>
      <c r="L263" s="193"/>
      <c r="M263" s="193"/>
      <c r="N263" s="193"/>
      <c r="O263" s="194"/>
      <c r="P263" s="123"/>
      <c r="Q263" s="123"/>
      <c r="R263" s="123"/>
      <c r="S263" s="126"/>
      <c r="T263" s="123"/>
      <c r="U263" s="123"/>
      <c r="V263" s="123"/>
      <c r="W263" s="158" t="s">
        <v>772</v>
      </c>
      <c r="X263" s="245" t="s">
        <v>1098</v>
      </c>
      <c r="Y263" s="98"/>
    </row>
    <row r="264" spans="1:25" s="91" customFormat="1" ht="165.75" customHeight="1" x14ac:dyDescent="0.25">
      <c r="A264" s="61"/>
      <c r="B264" s="195" t="s">
        <v>769</v>
      </c>
      <c r="C264" s="196"/>
      <c r="D264" s="197"/>
      <c r="E264" s="193" t="s">
        <v>1149</v>
      </c>
      <c r="F264" s="194"/>
      <c r="G264" s="192" t="s">
        <v>744</v>
      </c>
      <c r="H264" s="193"/>
      <c r="I264" s="194"/>
      <c r="J264" s="192" t="s">
        <v>745</v>
      </c>
      <c r="K264" s="193"/>
      <c r="L264" s="193"/>
      <c r="M264" s="193"/>
      <c r="N264" s="193"/>
      <c r="O264" s="194"/>
      <c r="S264" s="61"/>
      <c r="W264" s="158" t="s">
        <v>1096</v>
      </c>
      <c r="X264" s="245"/>
      <c r="Y264" s="98"/>
    </row>
    <row r="265" spans="1:25" s="91" customFormat="1" ht="124.5" customHeight="1" x14ac:dyDescent="0.25">
      <c r="A265" s="61"/>
      <c r="B265" s="195" t="s">
        <v>770</v>
      </c>
      <c r="C265" s="196"/>
      <c r="D265" s="197"/>
      <c r="E265" s="193" t="s">
        <v>1149</v>
      </c>
      <c r="F265" s="194"/>
      <c r="G265" s="192" t="s">
        <v>744</v>
      </c>
      <c r="H265" s="193"/>
      <c r="I265" s="194"/>
      <c r="J265" s="192" t="s">
        <v>745</v>
      </c>
      <c r="K265" s="193"/>
      <c r="L265" s="193"/>
      <c r="M265" s="193"/>
      <c r="N265" s="193"/>
      <c r="O265" s="194"/>
      <c r="S265" s="61"/>
      <c r="W265" s="103" t="s">
        <v>1097</v>
      </c>
      <c r="X265" s="245"/>
      <c r="Y265" s="98"/>
    </row>
    <row r="266" spans="1:25" s="91" customFormat="1" ht="167.25" customHeight="1" x14ac:dyDescent="0.25">
      <c r="A266" s="61"/>
      <c r="B266" s="195" t="s">
        <v>771</v>
      </c>
      <c r="C266" s="196"/>
      <c r="D266" s="197"/>
      <c r="E266" s="193" t="s">
        <v>1149</v>
      </c>
      <c r="F266" s="194"/>
      <c r="G266" s="192" t="s">
        <v>744</v>
      </c>
      <c r="H266" s="193"/>
      <c r="I266" s="194"/>
      <c r="J266" s="192" t="s">
        <v>745</v>
      </c>
      <c r="K266" s="193"/>
      <c r="L266" s="193"/>
      <c r="M266" s="193"/>
      <c r="N266" s="193"/>
      <c r="O266" s="194"/>
      <c r="S266" s="61"/>
      <c r="W266" s="173" t="s">
        <v>1099</v>
      </c>
      <c r="X266" s="130" t="s">
        <v>877</v>
      </c>
      <c r="Y266" s="98"/>
    </row>
    <row r="267" spans="1:25" s="24" customFormat="1" x14ac:dyDescent="0.25">
      <c r="A267" s="226"/>
      <c r="B267" s="225" t="s">
        <v>158</v>
      </c>
      <c r="C267" s="217" t="s">
        <v>7</v>
      </c>
      <c r="D267" s="106" t="s">
        <v>18</v>
      </c>
      <c r="E267" s="96">
        <v>13.6</v>
      </c>
      <c r="F267" s="96">
        <v>14.3</v>
      </c>
      <c r="G267" s="96">
        <v>14.9</v>
      </c>
      <c r="H267" s="96">
        <v>15.6</v>
      </c>
      <c r="I267" s="96">
        <v>16.2</v>
      </c>
      <c r="J267" s="96">
        <v>16.7</v>
      </c>
      <c r="K267" s="96">
        <v>17.100000000000001</v>
      </c>
      <c r="L267" s="96">
        <v>18</v>
      </c>
      <c r="M267" s="96">
        <v>18.600000000000001</v>
      </c>
      <c r="N267" s="96">
        <v>19.3</v>
      </c>
      <c r="O267" s="96">
        <v>19.899999999999999</v>
      </c>
      <c r="S267" s="198" t="s">
        <v>53</v>
      </c>
      <c r="W267" s="93"/>
      <c r="X267" s="98"/>
      <c r="Y267" s="93"/>
    </row>
    <row r="268" spans="1:25" s="24" customFormat="1" ht="102.75" customHeight="1" x14ac:dyDescent="0.25">
      <c r="A268" s="226"/>
      <c r="B268" s="225"/>
      <c r="C268" s="218"/>
      <c r="D268" s="106" t="s">
        <v>20</v>
      </c>
      <c r="E268" s="96">
        <v>14.2</v>
      </c>
      <c r="F268" s="96">
        <v>14.9</v>
      </c>
      <c r="G268" s="96">
        <v>15.5</v>
      </c>
      <c r="H268" s="96">
        <v>16.2</v>
      </c>
      <c r="I268" s="96">
        <v>16.8</v>
      </c>
      <c r="J268" s="96">
        <v>17.3</v>
      </c>
      <c r="K268" s="96">
        <v>17.7</v>
      </c>
      <c r="L268" s="96">
        <v>18.600000000000001</v>
      </c>
      <c r="M268" s="96">
        <v>19.3</v>
      </c>
      <c r="N268" s="96">
        <v>19.899999999999999</v>
      </c>
      <c r="O268" s="96">
        <v>20.5</v>
      </c>
      <c r="S268" s="198"/>
      <c r="W268" s="93"/>
      <c r="X268" s="98"/>
      <c r="Y268" s="93"/>
    </row>
    <row r="269" spans="1:25" s="118" customFormat="1" ht="28.5" customHeight="1" x14ac:dyDescent="0.25">
      <c r="A269" s="125" t="s">
        <v>159</v>
      </c>
      <c r="B269" s="202" t="s">
        <v>160</v>
      </c>
      <c r="C269" s="203"/>
      <c r="D269" s="203"/>
      <c r="E269" s="203"/>
      <c r="F269" s="203"/>
      <c r="G269" s="203"/>
      <c r="H269" s="203"/>
      <c r="I269" s="203"/>
      <c r="J269" s="203"/>
      <c r="K269" s="203"/>
      <c r="L269" s="203"/>
      <c r="M269" s="203"/>
      <c r="N269" s="203"/>
      <c r="O269" s="203"/>
      <c r="P269" s="203"/>
      <c r="Q269" s="203"/>
      <c r="R269" s="203"/>
      <c r="S269" s="203"/>
      <c r="T269" s="203"/>
      <c r="U269" s="203"/>
      <c r="V269" s="203"/>
      <c r="W269" s="203"/>
      <c r="X269" s="203"/>
      <c r="Y269" s="204"/>
    </row>
    <row r="270" spans="1:25" s="7" customFormat="1" ht="74.25" customHeight="1" x14ac:dyDescent="0.25">
      <c r="A270" s="61"/>
      <c r="B270" s="195" t="s">
        <v>471</v>
      </c>
      <c r="C270" s="196"/>
      <c r="D270" s="197"/>
      <c r="E270" s="193" t="s">
        <v>1149</v>
      </c>
      <c r="F270" s="194"/>
      <c r="G270" s="192" t="s">
        <v>744</v>
      </c>
      <c r="H270" s="193"/>
      <c r="I270" s="194"/>
      <c r="J270" s="192" t="s">
        <v>745</v>
      </c>
      <c r="K270" s="193"/>
      <c r="L270" s="193"/>
      <c r="M270" s="193"/>
      <c r="N270" s="193"/>
      <c r="O270" s="194"/>
      <c r="P270" s="91"/>
      <c r="Q270" s="91"/>
      <c r="R270" s="91"/>
      <c r="S270" s="61"/>
      <c r="T270" s="91"/>
      <c r="U270" s="91"/>
      <c r="V270" s="91"/>
      <c r="W270" s="161" t="s">
        <v>1101</v>
      </c>
      <c r="X270" s="184" t="s">
        <v>876</v>
      </c>
      <c r="Y270" s="173"/>
    </row>
    <row r="271" spans="1:25" s="7" customFormat="1" ht="100.5" customHeight="1" x14ac:dyDescent="0.25">
      <c r="A271" s="61"/>
      <c r="B271" s="195" t="s">
        <v>472</v>
      </c>
      <c r="C271" s="196"/>
      <c r="D271" s="197"/>
      <c r="E271" s="193" t="s">
        <v>1149</v>
      </c>
      <c r="F271" s="194"/>
      <c r="G271" s="192" t="s">
        <v>744</v>
      </c>
      <c r="H271" s="193"/>
      <c r="I271" s="194"/>
      <c r="J271" s="192" t="s">
        <v>745</v>
      </c>
      <c r="K271" s="193"/>
      <c r="L271" s="193"/>
      <c r="M271" s="193"/>
      <c r="N271" s="193"/>
      <c r="O271" s="194"/>
      <c r="P271" s="91"/>
      <c r="Q271" s="91"/>
      <c r="R271" s="91"/>
      <c r="S271" s="61"/>
      <c r="T271" s="91"/>
      <c r="U271" s="91"/>
      <c r="V271" s="91"/>
      <c r="W271" s="173" t="s">
        <v>999</v>
      </c>
      <c r="X271" s="191"/>
      <c r="Y271" s="173" t="s">
        <v>1044</v>
      </c>
    </row>
    <row r="272" spans="1:25" s="24" customFormat="1" x14ac:dyDescent="0.25">
      <c r="A272" s="226"/>
      <c r="B272" s="225" t="s">
        <v>161</v>
      </c>
      <c r="C272" s="217" t="s">
        <v>17</v>
      </c>
      <c r="D272" s="106" t="s">
        <v>18</v>
      </c>
      <c r="E272" s="139">
        <v>3510</v>
      </c>
      <c r="F272" s="139">
        <v>3515</v>
      </c>
      <c r="G272" s="139">
        <v>3520</v>
      </c>
      <c r="H272" s="139">
        <v>3525</v>
      </c>
      <c r="I272" s="139">
        <v>3530</v>
      </c>
      <c r="J272" s="139">
        <v>3535</v>
      </c>
      <c r="K272" s="139">
        <v>3540</v>
      </c>
      <c r="L272" s="139">
        <v>3545</v>
      </c>
      <c r="M272" s="139">
        <v>3545</v>
      </c>
      <c r="N272" s="139">
        <v>3545</v>
      </c>
      <c r="O272" s="139">
        <v>3545</v>
      </c>
      <c r="S272" s="226" t="s">
        <v>753</v>
      </c>
      <c r="W272" s="93"/>
      <c r="X272" s="98"/>
      <c r="Y272" s="93"/>
    </row>
    <row r="273" spans="1:25" s="24" customFormat="1" ht="61.5" customHeight="1" x14ac:dyDescent="0.25">
      <c r="A273" s="226"/>
      <c r="B273" s="217"/>
      <c r="C273" s="346"/>
      <c r="D273" s="176" t="s">
        <v>20</v>
      </c>
      <c r="E273" s="347">
        <v>3515</v>
      </c>
      <c r="F273" s="347">
        <v>3520</v>
      </c>
      <c r="G273" s="347">
        <v>3525</v>
      </c>
      <c r="H273" s="347">
        <v>3530</v>
      </c>
      <c r="I273" s="347">
        <v>3535</v>
      </c>
      <c r="J273" s="347">
        <v>3540</v>
      </c>
      <c r="K273" s="347">
        <v>3545</v>
      </c>
      <c r="L273" s="347">
        <v>3545</v>
      </c>
      <c r="M273" s="347">
        <v>3545</v>
      </c>
      <c r="N273" s="347">
        <v>3545</v>
      </c>
      <c r="O273" s="347">
        <v>3600</v>
      </c>
      <c r="S273" s="348"/>
      <c r="W273" s="349"/>
      <c r="X273" s="167"/>
      <c r="Y273" s="349"/>
    </row>
    <row r="274" spans="1:25" s="118" customFormat="1" ht="28.5" customHeight="1" x14ac:dyDescent="0.25">
      <c r="A274" s="125" t="s">
        <v>163</v>
      </c>
      <c r="B274" s="354" t="s">
        <v>164</v>
      </c>
      <c r="C274" s="354"/>
      <c r="D274" s="354"/>
      <c r="E274" s="354"/>
      <c r="F274" s="354"/>
      <c r="G274" s="354"/>
      <c r="H274" s="354"/>
      <c r="I274" s="354"/>
      <c r="J274" s="354"/>
      <c r="K274" s="354"/>
      <c r="L274" s="354"/>
      <c r="M274" s="354"/>
      <c r="N274" s="354"/>
      <c r="O274" s="354"/>
      <c r="P274" s="354"/>
      <c r="Q274" s="354"/>
      <c r="R274" s="354"/>
      <c r="S274" s="354"/>
      <c r="T274" s="354"/>
      <c r="U274" s="354"/>
      <c r="V274" s="354"/>
      <c r="W274" s="354"/>
      <c r="X274" s="354"/>
      <c r="Y274" s="354"/>
    </row>
    <row r="275" spans="1:25" s="7" customFormat="1" ht="165" customHeight="1" x14ac:dyDescent="0.25">
      <c r="A275" s="61"/>
      <c r="B275" s="230" t="s">
        <v>473</v>
      </c>
      <c r="C275" s="231"/>
      <c r="D275" s="232"/>
      <c r="E275" s="350" t="s">
        <v>1149</v>
      </c>
      <c r="F275" s="351"/>
      <c r="G275" s="352">
        <v>2022</v>
      </c>
      <c r="H275" s="350"/>
      <c r="I275" s="351"/>
      <c r="J275" s="352" t="s">
        <v>745</v>
      </c>
      <c r="K275" s="350"/>
      <c r="L275" s="350"/>
      <c r="M275" s="350"/>
      <c r="N275" s="350"/>
      <c r="O275" s="351"/>
      <c r="P275" s="91"/>
      <c r="Q275" s="91"/>
      <c r="R275" s="91"/>
      <c r="S275" s="353"/>
      <c r="T275" s="91"/>
      <c r="U275" s="91"/>
      <c r="V275" s="91"/>
      <c r="W275" s="169" t="s">
        <v>1096</v>
      </c>
      <c r="X275" s="168" t="s">
        <v>878</v>
      </c>
      <c r="Y275" s="171"/>
    </row>
    <row r="276" spans="1:25" x14ac:dyDescent="0.25">
      <c r="A276" s="198"/>
      <c r="B276" s="212" t="s">
        <v>165</v>
      </c>
      <c r="C276" s="205" t="s">
        <v>7</v>
      </c>
      <c r="D276" s="107" t="s">
        <v>18</v>
      </c>
      <c r="E276" s="97">
        <v>100</v>
      </c>
      <c r="F276" s="97">
        <v>100</v>
      </c>
      <c r="G276" s="97">
        <v>100</v>
      </c>
      <c r="H276" s="97">
        <v>100</v>
      </c>
      <c r="I276" s="97">
        <v>100</v>
      </c>
      <c r="J276" s="97">
        <v>100</v>
      </c>
      <c r="K276" s="97">
        <v>100</v>
      </c>
      <c r="L276" s="97">
        <v>100</v>
      </c>
      <c r="M276" s="97">
        <v>100</v>
      </c>
      <c r="N276" s="97">
        <v>100</v>
      </c>
      <c r="O276" s="97">
        <v>100</v>
      </c>
      <c r="S276" s="198" t="s">
        <v>77</v>
      </c>
      <c r="W276" s="94"/>
      <c r="X276" s="99"/>
      <c r="Y276" s="94"/>
    </row>
    <row r="277" spans="1:25" ht="108.75" customHeight="1" x14ac:dyDescent="0.25">
      <c r="A277" s="198"/>
      <c r="B277" s="212"/>
      <c r="C277" s="206"/>
      <c r="D277" s="107" t="s">
        <v>20</v>
      </c>
      <c r="E277" s="97">
        <v>100</v>
      </c>
      <c r="F277" s="97">
        <v>100</v>
      </c>
      <c r="G277" s="97">
        <v>100</v>
      </c>
      <c r="H277" s="97">
        <v>100</v>
      </c>
      <c r="I277" s="97">
        <v>100</v>
      </c>
      <c r="J277" s="97">
        <v>100</v>
      </c>
      <c r="K277" s="97">
        <v>100</v>
      </c>
      <c r="L277" s="97">
        <v>100</v>
      </c>
      <c r="M277" s="97">
        <v>100</v>
      </c>
      <c r="N277" s="97">
        <v>100</v>
      </c>
      <c r="O277" s="97">
        <v>100</v>
      </c>
      <c r="S277" s="198"/>
      <c r="W277" s="94"/>
      <c r="X277" s="99"/>
      <c r="Y277" s="94"/>
    </row>
    <row r="278" spans="1:25" s="9" customFormat="1" ht="14.25" customHeight="1" x14ac:dyDescent="0.2">
      <c r="A278" s="112" t="s">
        <v>166</v>
      </c>
      <c r="B278" s="213" t="s">
        <v>1100</v>
      </c>
      <c r="C278" s="214"/>
      <c r="D278" s="214"/>
      <c r="E278" s="214"/>
      <c r="F278" s="214"/>
      <c r="G278" s="214"/>
      <c r="H278" s="214"/>
      <c r="I278" s="214"/>
      <c r="J278" s="214"/>
      <c r="K278" s="214"/>
      <c r="L278" s="214"/>
      <c r="M278" s="214"/>
      <c r="N278" s="214"/>
      <c r="O278" s="215"/>
      <c r="S278" s="112"/>
      <c r="W278" s="113"/>
      <c r="X278" s="113"/>
      <c r="Y278" s="113"/>
    </row>
    <row r="279" spans="1:25" s="118" customFormat="1" ht="28.5" customHeight="1" x14ac:dyDescent="0.25">
      <c r="A279" s="125" t="s">
        <v>168</v>
      </c>
      <c r="B279" s="202" t="s">
        <v>169</v>
      </c>
      <c r="C279" s="203"/>
      <c r="D279" s="203"/>
      <c r="E279" s="203"/>
      <c r="F279" s="203"/>
      <c r="G279" s="203"/>
      <c r="H279" s="203"/>
      <c r="I279" s="203"/>
      <c r="J279" s="203"/>
      <c r="K279" s="203"/>
      <c r="L279" s="203"/>
      <c r="M279" s="203"/>
      <c r="N279" s="203"/>
      <c r="O279" s="203"/>
      <c r="P279" s="203"/>
      <c r="Q279" s="203"/>
      <c r="R279" s="203"/>
      <c r="S279" s="203"/>
      <c r="T279" s="203"/>
      <c r="U279" s="203"/>
      <c r="V279" s="203"/>
      <c r="W279" s="203"/>
      <c r="X279" s="203"/>
      <c r="Y279" s="204"/>
    </row>
    <row r="280" spans="1:25" s="7" customFormat="1" ht="122.25" customHeight="1" x14ac:dyDescent="0.25">
      <c r="A280" s="61"/>
      <c r="B280" s="195" t="s">
        <v>985</v>
      </c>
      <c r="C280" s="196"/>
      <c r="D280" s="197"/>
      <c r="E280" s="193" t="s">
        <v>1149</v>
      </c>
      <c r="F280" s="194"/>
      <c r="G280" s="199" t="s">
        <v>744</v>
      </c>
      <c r="H280" s="200"/>
      <c r="I280" s="201"/>
      <c r="J280" s="199" t="s">
        <v>745</v>
      </c>
      <c r="K280" s="200"/>
      <c r="L280" s="200"/>
      <c r="M280" s="200"/>
      <c r="N280" s="200"/>
      <c r="O280" s="201"/>
      <c r="P280" s="162"/>
      <c r="Q280" s="162"/>
      <c r="R280" s="162"/>
      <c r="S280" s="163"/>
      <c r="T280" s="162"/>
      <c r="U280" s="162"/>
      <c r="V280" s="162"/>
      <c r="W280" s="158" t="s">
        <v>1102</v>
      </c>
      <c r="X280" s="184" t="s">
        <v>987</v>
      </c>
      <c r="Y280" s="175" t="s">
        <v>1103</v>
      </c>
    </row>
    <row r="281" spans="1:25" s="7" customFormat="1" ht="135" customHeight="1" x14ac:dyDescent="0.25">
      <c r="A281" s="61"/>
      <c r="B281" s="195" t="s">
        <v>986</v>
      </c>
      <c r="C281" s="196"/>
      <c r="D281" s="197"/>
      <c r="E281" s="193" t="s">
        <v>1149</v>
      </c>
      <c r="F281" s="194"/>
      <c r="G281" s="192" t="s">
        <v>744</v>
      </c>
      <c r="H281" s="193"/>
      <c r="I281" s="194"/>
      <c r="J281" s="192" t="s">
        <v>745</v>
      </c>
      <c r="K281" s="193"/>
      <c r="L281" s="193"/>
      <c r="M281" s="193"/>
      <c r="N281" s="193"/>
      <c r="O281" s="194"/>
      <c r="P281" s="123"/>
      <c r="Q281" s="123"/>
      <c r="R281" s="123"/>
      <c r="S281" s="126"/>
      <c r="T281" s="123"/>
      <c r="U281" s="123"/>
      <c r="V281" s="123"/>
      <c r="W281" s="173" t="s">
        <v>1104</v>
      </c>
      <c r="X281" s="190"/>
      <c r="Y281" s="99"/>
    </row>
    <row r="282" spans="1:25" x14ac:dyDescent="0.25">
      <c r="A282" s="198"/>
      <c r="B282" s="212" t="s">
        <v>170</v>
      </c>
      <c r="C282" s="205" t="s">
        <v>171</v>
      </c>
      <c r="D282" s="107" t="s">
        <v>18</v>
      </c>
      <c r="E282" s="96">
        <v>558.5</v>
      </c>
      <c r="F282" s="96">
        <v>600.4</v>
      </c>
      <c r="G282" s="96">
        <v>468.9</v>
      </c>
      <c r="H282" s="96">
        <v>473.4</v>
      </c>
      <c r="I282" s="96">
        <v>471.5</v>
      </c>
      <c r="J282" s="96">
        <v>462.6</v>
      </c>
      <c r="K282" s="96">
        <v>445.4</v>
      </c>
      <c r="L282" s="96">
        <v>417.5</v>
      </c>
      <c r="M282" s="96">
        <v>408.3</v>
      </c>
      <c r="N282" s="96">
        <v>396.6</v>
      </c>
      <c r="O282" s="96">
        <v>383.1</v>
      </c>
      <c r="P282" s="31"/>
      <c r="Q282" s="31"/>
      <c r="S282" s="198" t="s">
        <v>172</v>
      </c>
      <c r="W282" s="94"/>
      <c r="X282" s="99"/>
      <c r="Y282" s="94"/>
    </row>
    <row r="283" spans="1:25" ht="42.75" customHeight="1" x14ac:dyDescent="0.25">
      <c r="A283" s="198"/>
      <c r="B283" s="212"/>
      <c r="C283" s="206"/>
      <c r="D283" s="107" t="s">
        <v>20</v>
      </c>
      <c r="E283" s="96">
        <v>599.29999999999995</v>
      </c>
      <c r="F283" s="96">
        <v>644.20000000000005</v>
      </c>
      <c r="G283" s="96">
        <v>503.1</v>
      </c>
      <c r="H283" s="96">
        <v>507.9</v>
      </c>
      <c r="I283" s="96">
        <v>505.9</v>
      </c>
      <c r="J283" s="96">
        <v>496.4</v>
      </c>
      <c r="K283" s="96">
        <v>477.9</v>
      </c>
      <c r="L283" s="96">
        <v>448</v>
      </c>
      <c r="M283" s="96">
        <v>438.1</v>
      </c>
      <c r="N283" s="96">
        <v>425.6</v>
      </c>
      <c r="O283" s="96">
        <v>411.1</v>
      </c>
      <c r="S283" s="198"/>
      <c r="W283" s="94"/>
      <c r="X283" s="99"/>
      <c r="Y283" s="94"/>
    </row>
    <row r="284" spans="1:25" s="118" customFormat="1" ht="28.5" customHeight="1" x14ac:dyDescent="0.25">
      <c r="A284" s="125" t="s">
        <v>173</v>
      </c>
      <c r="B284" s="202" t="s">
        <v>174</v>
      </c>
      <c r="C284" s="203"/>
      <c r="D284" s="203"/>
      <c r="E284" s="203"/>
      <c r="F284" s="203"/>
      <c r="G284" s="203"/>
      <c r="H284" s="203"/>
      <c r="I284" s="203"/>
      <c r="J284" s="203"/>
      <c r="K284" s="203"/>
      <c r="L284" s="203"/>
      <c r="M284" s="203"/>
      <c r="N284" s="203"/>
      <c r="O284" s="203"/>
      <c r="P284" s="203"/>
      <c r="Q284" s="203"/>
      <c r="R284" s="203"/>
      <c r="S284" s="203"/>
      <c r="T284" s="203"/>
      <c r="U284" s="203"/>
      <c r="V284" s="203"/>
      <c r="W284" s="203"/>
      <c r="X284" s="203"/>
      <c r="Y284" s="204"/>
    </row>
    <row r="285" spans="1:25" s="7" customFormat="1" ht="65.25" customHeight="1" x14ac:dyDescent="0.25">
      <c r="A285" s="61"/>
      <c r="B285" s="195" t="s">
        <v>481</v>
      </c>
      <c r="C285" s="196"/>
      <c r="D285" s="197"/>
      <c r="E285" s="193" t="s">
        <v>1149</v>
      </c>
      <c r="F285" s="194"/>
      <c r="G285" s="192" t="s">
        <v>744</v>
      </c>
      <c r="H285" s="193"/>
      <c r="I285" s="194"/>
      <c r="J285" s="192" t="s">
        <v>745</v>
      </c>
      <c r="K285" s="193"/>
      <c r="L285" s="193"/>
      <c r="M285" s="193"/>
      <c r="N285" s="193"/>
      <c r="O285" s="194"/>
      <c r="P285" s="91"/>
      <c r="Q285" s="91"/>
      <c r="R285" s="91"/>
      <c r="S285" s="61"/>
      <c r="T285" s="91"/>
      <c r="U285" s="91"/>
      <c r="V285" s="91"/>
      <c r="W285" s="167" t="s">
        <v>1102</v>
      </c>
      <c r="X285" s="184" t="s">
        <v>988</v>
      </c>
      <c r="Y285" s="99"/>
    </row>
    <row r="286" spans="1:25" s="7" customFormat="1" ht="141" customHeight="1" x14ac:dyDescent="0.25">
      <c r="A286" s="61"/>
      <c r="B286" s="195" t="s">
        <v>479</v>
      </c>
      <c r="C286" s="196"/>
      <c r="D286" s="197"/>
      <c r="E286" s="193" t="s">
        <v>1149</v>
      </c>
      <c r="F286" s="194"/>
      <c r="G286" s="192" t="s">
        <v>744</v>
      </c>
      <c r="H286" s="193"/>
      <c r="I286" s="194"/>
      <c r="J286" s="192" t="s">
        <v>745</v>
      </c>
      <c r="K286" s="193"/>
      <c r="L286" s="193"/>
      <c r="M286" s="193"/>
      <c r="N286" s="193"/>
      <c r="O286" s="194"/>
      <c r="P286" s="91"/>
      <c r="Q286" s="91"/>
      <c r="R286" s="91"/>
      <c r="S286" s="61"/>
      <c r="T286" s="91"/>
      <c r="U286" s="91"/>
      <c r="V286" s="91"/>
      <c r="W286" s="177" t="s">
        <v>1105</v>
      </c>
      <c r="X286" s="190"/>
      <c r="Y286" s="99"/>
    </row>
    <row r="287" spans="1:25" s="7" customFormat="1" ht="87.75" customHeight="1" x14ac:dyDescent="0.25">
      <c r="A287" s="61"/>
      <c r="B287" s="195" t="s">
        <v>480</v>
      </c>
      <c r="C287" s="196"/>
      <c r="D287" s="197"/>
      <c r="E287" s="193" t="s">
        <v>1149</v>
      </c>
      <c r="F287" s="194"/>
      <c r="G287" s="192" t="s">
        <v>744</v>
      </c>
      <c r="H287" s="193"/>
      <c r="I287" s="194"/>
      <c r="J287" s="192" t="s">
        <v>745</v>
      </c>
      <c r="K287" s="193"/>
      <c r="L287" s="193"/>
      <c r="M287" s="193"/>
      <c r="N287" s="193"/>
      <c r="O287" s="194"/>
      <c r="P287" s="91"/>
      <c r="Q287" s="91"/>
      <c r="R287" s="91"/>
      <c r="S287" s="61"/>
      <c r="T287" s="91"/>
      <c r="U287" s="91"/>
      <c r="V287" s="91"/>
      <c r="W287" s="158" t="s">
        <v>1106</v>
      </c>
      <c r="X287" s="190"/>
      <c r="Y287" s="99"/>
    </row>
    <row r="288" spans="1:25" s="7" customFormat="1" ht="108" customHeight="1" x14ac:dyDescent="0.25">
      <c r="A288" s="61"/>
      <c r="B288" s="195" t="s">
        <v>482</v>
      </c>
      <c r="C288" s="196"/>
      <c r="D288" s="197"/>
      <c r="E288" s="193" t="s">
        <v>1149</v>
      </c>
      <c r="F288" s="194"/>
      <c r="G288" s="192" t="s">
        <v>744</v>
      </c>
      <c r="H288" s="193"/>
      <c r="I288" s="194"/>
      <c r="J288" s="192" t="s">
        <v>745</v>
      </c>
      <c r="K288" s="193"/>
      <c r="L288" s="193"/>
      <c r="M288" s="193"/>
      <c r="N288" s="193"/>
      <c r="O288" s="194"/>
      <c r="P288" s="91"/>
      <c r="Q288" s="91"/>
      <c r="R288" s="91"/>
      <c r="S288" s="61"/>
      <c r="T288" s="91"/>
      <c r="U288" s="91"/>
      <c r="V288" s="91"/>
      <c r="W288" s="173" t="s">
        <v>999</v>
      </c>
      <c r="X288" s="191"/>
      <c r="Y288" s="99"/>
    </row>
    <row r="289" spans="1:25" x14ac:dyDescent="0.25">
      <c r="A289" s="198"/>
      <c r="B289" s="225" t="s">
        <v>880</v>
      </c>
      <c r="C289" s="205" t="s">
        <v>879</v>
      </c>
      <c r="D289" s="107" t="s">
        <v>18</v>
      </c>
      <c r="E289" s="97">
        <v>3</v>
      </c>
      <c r="F289" s="97">
        <v>3</v>
      </c>
      <c r="G289" s="97">
        <v>3</v>
      </c>
      <c r="H289" s="97">
        <v>3</v>
      </c>
      <c r="I289" s="97">
        <v>3</v>
      </c>
      <c r="J289" s="97">
        <v>3</v>
      </c>
      <c r="K289" s="97">
        <v>3</v>
      </c>
      <c r="L289" s="97">
        <v>3</v>
      </c>
      <c r="M289" s="97">
        <v>3</v>
      </c>
      <c r="N289" s="97">
        <v>3</v>
      </c>
      <c r="O289" s="97">
        <v>3</v>
      </c>
      <c r="P289" s="31"/>
      <c r="Q289" s="31"/>
      <c r="S289" s="198" t="s">
        <v>176</v>
      </c>
      <c r="W289" s="94"/>
      <c r="X289" s="99"/>
      <c r="Y289" s="94"/>
    </row>
    <row r="290" spans="1:25" ht="78.75" customHeight="1" x14ac:dyDescent="0.25">
      <c r="A290" s="198"/>
      <c r="B290" s="225"/>
      <c r="C290" s="206"/>
      <c r="D290" s="107" t="s">
        <v>20</v>
      </c>
      <c r="E290" s="97">
        <v>6</v>
      </c>
      <c r="F290" s="97">
        <v>6</v>
      </c>
      <c r="G290" s="97">
        <v>6</v>
      </c>
      <c r="H290" s="97">
        <v>6</v>
      </c>
      <c r="I290" s="97">
        <v>6</v>
      </c>
      <c r="J290" s="97">
        <v>6</v>
      </c>
      <c r="K290" s="97">
        <v>6</v>
      </c>
      <c r="L290" s="97">
        <v>6</v>
      </c>
      <c r="M290" s="97">
        <v>6</v>
      </c>
      <c r="N290" s="97">
        <v>6</v>
      </c>
      <c r="O290" s="97">
        <v>6</v>
      </c>
      <c r="S290" s="198"/>
      <c r="W290" s="94"/>
      <c r="X290" s="99"/>
      <c r="Y290" s="94"/>
    </row>
    <row r="291" spans="1:25" s="118" customFormat="1" ht="28.5" customHeight="1" x14ac:dyDescent="0.25">
      <c r="A291" s="125" t="s">
        <v>177</v>
      </c>
      <c r="B291" s="202" t="s">
        <v>178</v>
      </c>
      <c r="C291" s="203"/>
      <c r="D291" s="203"/>
      <c r="E291" s="203"/>
      <c r="F291" s="203"/>
      <c r="G291" s="203"/>
      <c r="H291" s="203"/>
      <c r="I291" s="203"/>
      <c r="J291" s="203"/>
      <c r="K291" s="203"/>
      <c r="L291" s="203"/>
      <c r="M291" s="203"/>
      <c r="N291" s="203"/>
      <c r="O291" s="203"/>
      <c r="P291" s="203"/>
      <c r="Q291" s="203"/>
      <c r="R291" s="203"/>
      <c r="S291" s="203"/>
      <c r="T291" s="203"/>
      <c r="U291" s="203"/>
      <c r="V291" s="203"/>
      <c r="W291" s="203"/>
      <c r="X291" s="203"/>
      <c r="Y291" s="204"/>
    </row>
    <row r="292" spans="1:25" s="7" customFormat="1" ht="76.5" customHeight="1" x14ac:dyDescent="0.25">
      <c r="A292" s="61"/>
      <c r="B292" s="195" t="s">
        <v>486</v>
      </c>
      <c r="C292" s="196"/>
      <c r="D292" s="197"/>
      <c r="E292" s="193" t="s">
        <v>1149</v>
      </c>
      <c r="F292" s="194"/>
      <c r="G292" s="192" t="s">
        <v>744</v>
      </c>
      <c r="H292" s="193"/>
      <c r="I292" s="194"/>
      <c r="J292" s="192" t="s">
        <v>745</v>
      </c>
      <c r="K292" s="193"/>
      <c r="L292" s="193"/>
      <c r="M292" s="193"/>
      <c r="N292" s="193"/>
      <c r="O292" s="194"/>
      <c r="P292" s="91"/>
      <c r="Q292" s="91"/>
      <c r="R292" s="91"/>
      <c r="S292" s="61"/>
      <c r="T292" s="91"/>
      <c r="U292" s="91"/>
      <c r="V292" s="91"/>
      <c r="W292" s="173" t="s">
        <v>1107</v>
      </c>
      <c r="X292" s="184" t="s">
        <v>881</v>
      </c>
      <c r="Y292" s="99"/>
    </row>
    <row r="293" spans="1:25" s="7" customFormat="1" ht="230.25" customHeight="1" x14ac:dyDescent="0.25">
      <c r="A293" s="61"/>
      <c r="B293" s="195" t="s">
        <v>483</v>
      </c>
      <c r="C293" s="196"/>
      <c r="D293" s="197"/>
      <c r="E293" s="193" t="s">
        <v>1149</v>
      </c>
      <c r="F293" s="194"/>
      <c r="G293" s="192" t="s">
        <v>744</v>
      </c>
      <c r="H293" s="193"/>
      <c r="I293" s="194"/>
      <c r="J293" s="199">
        <v>2025</v>
      </c>
      <c r="K293" s="200"/>
      <c r="L293" s="200"/>
      <c r="M293" s="200"/>
      <c r="N293" s="200"/>
      <c r="O293" s="201"/>
      <c r="P293" s="162"/>
      <c r="Q293" s="162"/>
      <c r="R293" s="162"/>
      <c r="S293" s="163"/>
      <c r="T293" s="162"/>
      <c r="U293" s="162"/>
      <c r="V293" s="162"/>
      <c r="W293" s="158" t="s">
        <v>1107</v>
      </c>
      <c r="X293" s="190"/>
      <c r="Y293" s="175" t="s">
        <v>1108</v>
      </c>
    </row>
    <row r="294" spans="1:25" s="7" customFormat="1" ht="84.75" customHeight="1" x14ac:dyDescent="0.25">
      <c r="A294" s="61"/>
      <c r="B294" s="195" t="s">
        <v>882</v>
      </c>
      <c r="C294" s="196"/>
      <c r="D294" s="197"/>
      <c r="E294" s="193" t="s">
        <v>1149</v>
      </c>
      <c r="F294" s="194"/>
      <c r="G294" s="199">
        <v>2022</v>
      </c>
      <c r="H294" s="200"/>
      <c r="I294" s="201"/>
      <c r="J294" s="199"/>
      <c r="K294" s="200"/>
      <c r="L294" s="200"/>
      <c r="M294" s="200"/>
      <c r="N294" s="200"/>
      <c r="O294" s="201"/>
      <c r="P294" s="162"/>
      <c r="Q294" s="162"/>
      <c r="R294" s="162"/>
      <c r="S294" s="163"/>
      <c r="T294" s="162"/>
      <c r="U294" s="162"/>
      <c r="V294" s="162"/>
      <c r="W294" s="158" t="s">
        <v>1107</v>
      </c>
      <c r="X294" s="190"/>
      <c r="Y294" s="99"/>
    </row>
    <row r="295" spans="1:25" s="34" customFormat="1" ht="14.25" customHeight="1" x14ac:dyDescent="0.2">
      <c r="A295" s="140" t="s">
        <v>188</v>
      </c>
      <c r="B295" s="242" t="s">
        <v>883</v>
      </c>
      <c r="C295" s="243"/>
      <c r="D295" s="243"/>
      <c r="E295" s="243"/>
      <c r="F295" s="243"/>
      <c r="G295" s="243"/>
      <c r="H295" s="243"/>
      <c r="I295" s="243"/>
      <c r="J295" s="243"/>
      <c r="K295" s="243"/>
      <c r="L295" s="243"/>
      <c r="M295" s="243"/>
      <c r="N295" s="243"/>
      <c r="O295" s="244"/>
      <c r="S295" s="140"/>
      <c r="W295" s="158"/>
      <c r="X295" s="141"/>
      <c r="Y295" s="141"/>
    </row>
    <row r="296" spans="1:25" s="9" customFormat="1" ht="14.25" customHeight="1" x14ac:dyDescent="0.2">
      <c r="A296" s="112" t="s">
        <v>190</v>
      </c>
      <c r="B296" s="213" t="s">
        <v>884</v>
      </c>
      <c r="C296" s="214"/>
      <c r="D296" s="214"/>
      <c r="E296" s="214"/>
      <c r="F296" s="214"/>
      <c r="G296" s="214"/>
      <c r="H296" s="214"/>
      <c r="I296" s="214"/>
      <c r="J296" s="214"/>
      <c r="K296" s="214"/>
      <c r="L296" s="214"/>
      <c r="M296" s="214"/>
      <c r="N296" s="214"/>
      <c r="O296" s="215"/>
      <c r="S296" s="112"/>
      <c r="W296" s="113"/>
      <c r="X296" s="113"/>
      <c r="Y296" s="113"/>
    </row>
    <row r="297" spans="1:25" s="9" customFormat="1" ht="14.25" customHeight="1" x14ac:dyDescent="0.2">
      <c r="A297" s="112" t="s">
        <v>192</v>
      </c>
      <c r="B297" s="213" t="s">
        <v>193</v>
      </c>
      <c r="C297" s="214"/>
      <c r="D297" s="214"/>
      <c r="E297" s="214"/>
      <c r="F297" s="214"/>
      <c r="G297" s="214"/>
      <c r="H297" s="214"/>
      <c r="I297" s="214"/>
      <c r="J297" s="214"/>
      <c r="K297" s="214"/>
      <c r="L297" s="214"/>
      <c r="M297" s="214"/>
      <c r="N297" s="214"/>
      <c r="O297" s="215"/>
      <c r="S297" s="112"/>
      <c r="W297" s="113"/>
      <c r="X297" s="113"/>
      <c r="Y297" s="113"/>
    </row>
    <row r="298" spans="1:25" s="118" customFormat="1" ht="28.5" customHeight="1" x14ac:dyDescent="0.25">
      <c r="A298" s="125" t="s">
        <v>194</v>
      </c>
      <c r="B298" s="202" t="s">
        <v>195</v>
      </c>
      <c r="C298" s="203"/>
      <c r="D298" s="203"/>
      <c r="E298" s="203"/>
      <c r="F298" s="203"/>
      <c r="G298" s="203"/>
      <c r="H298" s="203"/>
      <c r="I298" s="203"/>
      <c r="J298" s="203"/>
      <c r="K298" s="203"/>
      <c r="L298" s="203"/>
      <c r="M298" s="203"/>
      <c r="N298" s="203"/>
      <c r="O298" s="203"/>
      <c r="P298" s="203"/>
      <c r="Q298" s="203"/>
      <c r="R298" s="203"/>
      <c r="S298" s="203"/>
      <c r="T298" s="203"/>
      <c r="U298" s="203"/>
      <c r="V298" s="203"/>
      <c r="W298" s="203"/>
      <c r="X298" s="203"/>
      <c r="Y298" s="204"/>
    </row>
    <row r="299" spans="1:25" s="7" customFormat="1" ht="120" customHeight="1" x14ac:dyDescent="0.25">
      <c r="A299" s="61"/>
      <c r="B299" s="195" t="s">
        <v>509</v>
      </c>
      <c r="C299" s="196"/>
      <c r="D299" s="197"/>
      <c r="E299" s="193" t="s">
        <v>1149</v>
      </c>
      <c r="F299" s="194"/>
      <c r="G299" s="192" t="s">
        <v>744</v>
      </c>
      <c r="H299" s="193"/>
      <c r="I299" s="194"/>
      <c r="J299" s="192" t="s">
        <v>745</v>
      </c>
      <c r="K299" s="193"/>
      <c r="L299" s="193"/>
      <c r="M299" s="193"/>
      <c r="N299" s="193"/>
      <c r="O299" s="194"/>
      <c r="P299" s="121"/>
      <c r="Q299" s="121"/>
      <c r="R299" s="121"/>
      <c r="S299" s="98"/>
      <c r="T299" s="121"/>
      <c r="U299" s="121"/>
      <c r="V299" s="121"/>
      <c r="W299" s="98" t="s">
        <v>1155</v>
      </c>
      <c r="X299" s="184" t="s">
        <v>887</v>
      </c>
      <c r="Y299" s="99"/>
    </row>
    <row r="300" spans="1:25" s="7" customFormat="1" ht="139.5" customHeight="1" x14ac:dyDescent="0.25">
      <c r="A300" s="61"/>
      <c r="B300" s="195" t="s">
        <v>504</v>
      </c>
      <c r="C300" s="196"/>
      <c r="D300" s="197"/>
      <c r="E300" s="193" t="s">
        <v>1149</v>
      </c>
      <c r="F300" s="194"/>
      <c r="G300" s="192" t="s">
        <v>744</v>
      </c>
      <c r="H300" s="193"/>
      <c r="I300" s="194"/>
      <c r="J300" s="192" t="s">
        <v>745</v>
      </c>
      <c r="K300" s="193"/>
      <c r="L300" s="193"/>
      <c r="M300" s="193"/>
      <c r="N300" s="193"/>
      <c r="O300" s="194"/>
      <c r="P300" s="121"/>
      <c r="Q300" s="121"/>
      <c r="R300" s="121"/>
      <c r="S300" s="98"/>
      <c r="T300" s="121"/>
      <c r="U300" s="121"/>
      <c r="V300" s="121"/>
      <c r="W300" s="173" t="s">
        <v>1155</v>
      </c>
      <c r="X300" s="190"/>
      <c r="Y300" s="355"/>
    </row>
    <row r="301" spans="1:25" s="7" customFormat="1" ht="192.75" customHeight="1" x14ac:dyDescent="0.25">
      <c r="A301" s="61"/>
      <c r="B301" s="195" t="s">
        <v>886</v>
      </c>
      <c r="C301" s="196"/>
      <c r="D301" s="197"/>
      <c r="E301" s="193" t="s">
        <v>1149</v>
      </c>
      <c r="F301" s="194"/>
      <c r="G301" s="192" t="s">
        <v>744</v>
      </c>
      <c r="H301" s="193"/>
      <c r="I301" s="194"/>
      <c r="J301" s="192" t="s">
        <v>745</v>
      </c>
      <c r="K301" s="193"/>
      <c r="L301" s="193"/>
      <c r="M301" s="193"/>
      <c r="N301" s="193"/>
      <c r="O301" s="194"/>
      <c r="P301" s="121"/>
      <c r="Q301" s="121"/>
      <c r="R301" s="121"/>
      <c r="S301" s="98"/>
      <c r="T301" s="121"/>
      <c r="U301" s="121"/>
      <c r="V301" s="121"/>
      <c r="W301" s="173" t="s">
        <v>1155</v>
      </c>
      <c r="X301" s="190"/>
      <c r="Y301" s="175"/>
    </row>
    <row r="302" spans="1:25" s="7" customFormat="1" ht="139.5" customHeight="1" x14ac:dyDescent="0.25">
      <c r="A302" s="61"/>
      <c r="B302" s="195" t="s">
        <v>885</v>
      </c>
      <c r="C302" s="196"/>
      <c r="D302" s="197"/>
      <c r="E302" s="193" t="s">
        <v>1149</v>
      </c>
      <c r="F302" s="194"/>
      <c r="G302" s="192" t="s">
        <v>744</v>
      </c>
      <c r="H302" s="193"/>
      <c r="I302" s="194"/>
      <c r="J302" s="192" t="s">
        <v>745</v>
      </c>
      <c r="K302" s="193"/>
      <c r="L302" s="193"/>
      <c r="M302" s="193"/>
      <c r="N302" s="193"/>
      <c r="O302" s="194"/>
      <c r="P302" s="121"/>
      <c r="Q302" s="121"/>
      <c r="R302" s="121"/>
      <c r="S302" s="98"/>
      <c r="T302" s="121"/>
      <c r="U302" s="121"/>
      <c r="V302" s="121"/>
      <c r="W302" s="164" t="s">
        <v>1109</v>
      </c>
      <c r="X302" s="191"/>
      <c r="Y302" s="165" t="s">
        <v>1110</v>
      </c>
    </row>
    <row r="303" spans="1:25" x14ac:dyDescent="0.25">
      <c r="A303" s="198"/>
      <c r="B303" s="212" t="s">
        <v>196</v>
      </c>
      <c r="C303" s="205" t="s">
        <v>171</v>
      </c>
      <c r="D303" s="107" t="s">
        <v>18</v>
      </c>
      <c r="E303" s="142">
        <v>592.9</v>
      </c>
      <c r="F303" s="142">
        <v>630.79999999999995</v>
      </c>
      <c r="G303" s="142">
        <v>675.5</v>
      </c>
      <c r="H303" s="142">
        <v>680.3</v>
      </c>
      <c r="I303" s="142">
        <v>685.1</v>
      </c>
      <c r="J303" s="142">
        <v>720.2</v>
      </c>
      <c r="K303" s="142">
        <v>751.4</v>
      </c>
      <c r="L303" s="142">
        <v>782.6</v>
      </c>
      <c r="M303" s="142">
        <v>805.5</v>
      </c>
      <c r="N303" s="142">
        <v>830</v>
      </c>
      <c r="O303" s="142">
        <v>854.5</v>
      </c>
      <c r="S303" s="198" t="s">
        <v>19</v>
      </c>
      <c r="W303" s="94"/>
      <c r="X303" s="99"/>
      <c r="Y303" s="94"/>
    </row>
    <row r="304" spans="1:25" ht="117" customHeight="1" x14ac:dyDescent="0.25">
      <c r="A304" s="198"/>
      <c r="B304" s="212"/>
      <c r="C304" s="206"/>
      <c r="D304" s="107" t="s">
        <v>20</v>
      </c>
      <c r="E304" s="142">
        <v>607.9</v>
      </c>
      <c r="F304" s="142">
        <v>644.4</v>
      </c>
      <c r="G304" s="142">
        <v>683</v>
      </c>
      <c r="H304" s="142">
        <v>724</v>
      </c>
      <c r="I304" s="142">
        <v>760.2</v>
      </c>
      <c r="J304" s="142">
        <v>798.2</v>
      </c>
      <c r="K304" s="142">
        <v>838.1</v>
      </c>
      <c r="L304" s="142">
        <v>863.2</v>
      </c>
      <c r="M304" s="142">
        <v>889.1</v>
      </c>
      <c r="N304" s="142">
        <v>915.8</v>
      </c>
      <c r="O304" s="142">
        <v>943.3</v>
      </c>
      <c r="Q304" s="3">
        <v>742.7</v>
      </c>
      <c r="R304" s="12">
        <f t="shared" ref="R304" si="3">O304/Q304*100</f>
        <v>127.00955971455498</v>
      </c>
      <c r="S304" s="198"/>
      <c r="W304" s="94"/>
      <c r="X304" s="99"/>
      <c r="Y304" s="94"/>
    </row>
    <row r="305" spans="1:25" s="118" customFormat="1" ht="28.5" customHeight="1" x14ac:dyDescent="0.25">
      <c r="A305" s="125" t="s">
        <v>197</v>
      </c>
      <c r="B305" s="202" t="s">
        <v>198</v>
      </c>
      <c r="C305" s="203"/>
      <c r="D305" s="203"/>
      <c r="E305" s="203"/>
      <c r="F305" s="203"/>
      <c r="G305" s="203"/>
      <c r="H305" s="203"/>
      <c r="I305" s="203"/>
      <c r="J305" s="203"/>
      <c r="K305" s="203"/>
      <c r="L305" s="203"/>
      <c r="M305" s="203"/>
      <c r="N305" s="203"/>
      <c r="O305" s="203"/>
      <c r="P305" s="203"/>
      <c r="Q305" s="203"/>
      <c r="R305" s="203"/>
      <c r="S305" s="203"/>
      <c r="T305" s="203"/>
      <c r="U305" s="203"/>
      <c r="V305" s="203"/>
      <c r="W305" s="203"/>
      <c r="X305" s="203"/>
      <c r="Y305" s="204"/>
    </row>
    <row r="306" spans="1:25" s="7" customFormat="1" ht="133.5" customHeight="1" x14ac:dyDescent="0.25">
      <c r="A306" s="61"/>
      <c r="B306" s="195" t="s">
        <v>888</v>
      </c>
      <c r="C306" s="196"/>
      <c r="D306" s="197"/>
      <c r="E306" s="193" t="s">
        <v>1149</v>
      </c>
      <c r="F306" s="194"/>
      <c r="G306" s="192" t="s">
        <v>744</v>
      </c>
      <c r="H306" s="193"/>
      <c r="I306" s="194"/>
      <c r="J306" s="192"/>
      <c r="K306" s="193"/>
      <c r="L306" s="193"/>
      <c r="M306" s="193"/>
      <c r="N306" s="193"/>
      <c r="O306" s="194"/>
      <c r="P306" s="121"/>
      <c r="Q306" s="121"/>
      <c r="R306" s="121"/>
      <c r="S306" s="98"/>
      <c r="T306" s="121"/>
      <c r="U306" s="121"/>
      <c r="V306" s="121"/>
      <c r="W306" s="103" t="s">
        <v>1144</v>
      </c>
      <c r="X306" s="184" t="s">
        <v>890</v>
      </c>
      <c r="Y306" s="99"/>
    </row>
    <row r="307" spans="1:25" s="7" customFormat="1" ht="87.75" customHeight="1" x14ac:dyDescent="0.25">
      <c r="A307" s="61"/>
      <c r="B307" s="195" t="s">
        <v>889</v>
      </c>
      <c r="C307" s="196"/>
      <c r="D307" s="197"/>
      <c r="E307" s="193" t="s">
        <v>1149</v>
      </c>
      <c r="F307" s="194"/>
      <c r="G307" s="192" t="s">
        <v>744</v>
      </c>
      <c r="H307" s="193"/>
      <c r="I307" s="194"/>
      <c r="J307" s="192" t="s">
        <v>745</v>
      </c>
      <c r="K307" s="193"/>
      <c r="L307" s="193"/>
      <c r="M307" s="193"/>
      <c r="N307" s="193"/>
      <c r="O307" s="194"/>
      <c r="P307" s="121"/>
      <c r="Q307" s="121"/>
      <c r="R307" s="121"/>
      <c r="S307" s="98"/>
      <c r="T307" s="121"/>
      <c r="U307" s="121"/>
      <c r="V307" s="121"/>
      <c r="W307" s="173" t="s">
        <v>1144</v>
      </c>
      <c r="X307" s="190"/>
      <c r="Y307" s="99"/>
    </row>
    <row r="308" spans="1:25" s="7" customFormat="1" ht="87" customHeight="1" x14ac:dyDescent="0.25">
      <c r="A308" s="61"/>
      <c r="B308" s="195" t="s">
        <v>512</v>
      </c>
      <c r="C308" s="196"/>
      <c r="D308" s="197"/>
      <c r="E308" s="193" t="s">
        <v>1149</v>
      </c>
      <c r="F308" s="194"/>
      <c r="G308" s="192" t="s">
        <v>744</v>
      </c>
      <c r="H308" s="193"/>
      <c r="I308" s="194"/>
      <c r="J308" s="192" t="s">
        <v>745</v>
      </c>
      <c r="K308" s="193"/>
      <c r="L308" s="193"/>
      <c r="M308" s="193"/>
      <c r="N308" s="193"/>
      <c r="O308" s="194"/>
      <c r="P308" s="121"/>
      <c r="Q308" s="121"/>
      <c r="R308" s="121"/>
      <c r="S308" s="98"/>
      <c r="T308" s="121"/>
      <c r="U308" s="121"/>
      <c r="V308" s="121"/>
      <c r="W308" s="173" t="s">
        <v>1144</v>
      </c>
      <c r="X308" s="190"/>
      <c r="Y308" s="99"/>
    </row>
    <row r="309" spans="1:25" x14ac:dyDescent="0.25">
      <c r="A309" s="198"/>
      <c r="B309" s="212" t="s">
        <v>199</v>
      </c>
      <c r="C309" s="205" t="s">
        <v>171</v>
      </c>
      <c r="D309" s="107" t="s">
        <v>18</v>
      </c>
      <c r="E309" s="97">
        <v>1156.3</v>
      </c>
      <c r="F309" s="97">
        <v>1239.7</v>
      </c>
      <c r="G309" s="97">
        <v>1301.7</v>
      </c>
      <c r="H309" s="97">
        <v>1360.1</v>
      </c>
      <c r="I309" s="97">
        <v>1418.5</v>
      </c>
      <c r="J309" s="97">
        <v>1489.4</v>
      </c>
      <c r="K309" s="97">
        <v>1520.4</v>
      </c>
      <c r="L309" s="97">
        <v>1551.4</v>
      </c>
      <c r="M309" s="97">
        <v>1629</v>
      </c>
      <c r="N309" s="97">
        <v>1699.5</v>
      </c>
      <c r="O309" s="97">
        <v>1770</v>
      </c>
      <c r="S309" s="198" t="s">
        <v>19</v>
      </c>
      <c r="T309" s="3" t="s">
        <v>200</v>
      </c>
      <c r="W309" s="94"/>
      <c r="X309" s="99"/>
      <c r="Y309" s="94"/>
    </row>
    <row r="310" spans="1:25" x14ac:dyDescent="0.25">
      <c r="A310" s="198"/>
      <c r="B310" s="212"/>
      <c r="C310" s="206"/>
      <c r="D310" s="107" t="s">
        <v>20</v>
      </c>
      <c r="E310" s="97">
        <v>1178.8</v>
      </c>
      <c r="F310" s="97">
        <v>1274.5</v>
      </c>
      <c r="G310" s="97">
        <v>1363.7</v>
      </c>
      <c r="H310" s="97">
        <v>1459.2</v>
      </c>
      <c r="I310" s="97">
        <v>1532.1</v>
      </c>
      <c r="J310" s="97">
        <v>1643.5</v>
      </c>
      <c r="K310" s="97">
        <v>1730</v>
      </c>
      <c r="L310" s="97">
        <v>1821</v>
      </c>
      <c r="M310" s="97">
        <v>1916.9</v>
      </c>
      <c r="N310" s="97">
        <v>2017.8</v>
      </c>
      <c r="O310" s="97">
        <v>2124</v>
      </c>
      <c r="Q310" s="3">
        <v>1254.4000000000001</v>
      </c>
      <c r="R310" s="12">
        <f t="shared" ref="R310" si="4">O310/Q310*100</f>
        <v>169.32397959183672</v>
      </c>
      <c r="S310" s="198"/>
      <c r="W310" s="94"/>
      <c r="X310" s="99"/>
      <c r="Y310" s="94"/>
    </row>
    <row r="311" spans="1:25" s="118" customFormat="1" ht="28.5" customHeight="1" x14ac:dyDescent="0.25">
      <c r="A311" s="125" t="s">
        <v>201</v>
      </c>
      <c r="B311" s="202" t="s">
        <v>891</v>
      </c>
      <c r="C311" s="203"/>
      <c r="D311" s="203"/>
      <c r="E311" s="203"/>
      <c r="F311" s="203"/>
      <c r="G311" s="203"/>
      <c r="H311" s="203"/>
      <c r="I311" s="203"/>
      <c r="J311" s="203"/>
      <c r="K311" s="203"/>
      <c r="L311" s="203"/>
      <c r="M311" s="203"/>
      <c r="N311" s="203"/>
      <c r="O311" s="203"/>
      <c r="P311" s="203"/>
      <c r="Q311" s="203"/>
      <c r="R311" s="203"/>
      <c r="S311" s="203"/>
      <c r="T311" s="203"/>
      <c r="U311" s="203"/>
      <c r="V311" s="203"/>
      <c r="W311" s="203"/>
      <c r="X311" s="203"/>
      <c r="Y311" s="204"/>
    </row>
    <row r="312" spans="1:25" s="7" customFormat="1" ht="160.5" customHeight="1" x14ac:dyDescent="0.25">
      <c r="A312" s="61"/>
      <c r="B312" s="195" t="s">
        <v>900</v>
      </c>
      <c r="C312" s="196"/>
      <c r="D312" s="197"/>
      <c r="E312" s="193" t="s">
        <v>1149</v>
      </c>
      <c r="F312" s="194"/>
      <c r="G312" s="192" t="s">
        <v>744</v>
      </c>
      <c r="H312" s="193"/>
      <c r="I312" s="194"/>
      <c r="J312" s="192" t="s">
        <v>745</v>
      </c>
      <c r="K312" s="193"/>
      <c r="L312" s="193"/>
      <c r="M312" s="193"/>
      <c r="N312" s="193"/>
      <c r="O312" s="194"/>
      <c r="P312" s="121"/>
      <c r="Q312" s="121"/>
      <c r="R312" s="121"/>
      <c r="S312" s="98"/>
      <c r="T312" s="121"/>
      <c r="U312" s="121"/>
      <c r="V312" s="121"/>
      <c r="W312" s="173" t="s">
        <v>1036</v>
      </c>
      <c r="X312" s="184" t="s">
        <v>989</v>
      </c>
      <c r="Y312" s="175" t="s">
        <v>1113</v>
      </c>
    </row>
    <row r="313" spans="1:25" s="7" customFormat="1" ht="71.25" customHeight="1" x14ac:dyDescent="0.25">
      <c r="A313" s="61"/>
      <c r="B313" s="195" t="s">
        <v>892</v>
      </c>
      <c r="C313" s="196"/>
      <c r="D313" s="197"/>
      <c r="E313" s="193" t="s">
        <v>1149</v>
      </c>
      <c r="F313" s="194"/>
      <c r="G313" s="192" t="s">
        <v>744</v>
      </c>
      <c r="H313" s="193"/>
      <c r="I313" s="194"/>
      <c r="J313" s="192" t="s">
        <v>745</v>
      </c>
      <c r="K313" s="193"/>
      <c r="L313" s="193"/>
      <c r="M313" s="193"/>
      <c r="N313" s="193"/>
      <c r="O313" s="194"/>
      <c r="P313" s="121"/>
      <c r="Q313" s="121"/>
      <c r="R313" s="121"/>
      <c r="S313" s="98"/>
      <c r="T313" s="121"/>
      <c r="U313" s="121"/>
      <c r="V313" s="121"/>
      <c r="W313" s="173" t="s">
        <v>1111</v>
      </c>
      <c r="X313" s="190"/>
      <c r="Y313" s="99"/>
    </row>
    <row r="314" spans="1:25" s="7" customFormat="1" ht="185.25" customHeight="1" x14ac:dyDescent="0.25">
      <c r="A314" s="61"/>
      <c r="B314" s="195" t="s">
        <v>901</v>
      </c>
      <c r="C314" s="196"/>
      <c r="D314" s="197"/>
      <c r="E314" s="193" t="s">
        <v>1149</v>
      </c>
      <c r="F314" s="194"/>
      <c r="G314" s="192" t="s">
        <v>744</v>
      </c>
      <c r="H314" s="193"/>
      <c r="I314" s="194"/>
      <c r="J314" s="192" t="s">
        <v>745</v>
      </c>
      <c r="K314" s="193"/>
      <c r="L314" s="193"/>
      <c r="M314" s="193"/>
      <c r="N314" s="193"/>
      <c r="O314" s="194"/>
      <c r="P314" s="121"/>
      <c r="Q314" s="121"/>
      <c r="R314" s="121"/>
      <c r="S314" s="98"/>
      <c r="T314" s="121"/>
      <c r="U314" s="121"/>
      <c r="V314" s="121"/>
      <c r="W314" s="98" t="s">
        <v>1144</v>
      </c>
      <c r="X314" s="190"/>
      <c r="Y314" s="99"/>
    </row>
    <row r="315" spans="1:25" s="7" customFormat="1" ht="83.25" customHeight="1" x14ac:dyDescent="0.25">
      <c r="A315" s="61"/>
      <c r="B315" s="195" t="s">
        <v>893</v>
      </c>
      <c r="C315" s="196"/>
      <c r="D315" s="197"/>
      <c r="E315" s="193" t="s">
        <v>1149</v>
      </c>
      <c r="F315" s="194"/>
      <c r="G315" s="192" t="s">
        <v>744</v>
      </c>
      <c r="H315" s="193"/>
      <c r="I315" s="194"/>
      <c r="J315" s="192" t="s">
        <v>745</v>
      </c>
      <c r="K315" s="193"/>
      <c r="L315" s="193"/>
      <c r="M315" s="193"/>
      <c r="N315" s="193"/>
      <c r="O315" s="194"/>
      <c r="P315" s="121"/>
      <c r="Q315" s="121"/>
      <c r="R315" s="121"/>
      <c r="S315" s="98"/>
      <c r="T315" s="121"/>
      <c r="U315" s="121"/>
      <c r="V315" s="121"/>
      <c r="W315" s="173" t="s">
        <v>1111</v>
      </c>
      <c r="X315" s="190"/>
      <c r="Y315" s="99"/>
    </row>
    <row r="316" spans="1:25" s="7" customFormat="1" ht="72" customHeight="1" x14ac:dyDescent="0.25">
      <c r="A316" s="61"/>
      <c r="B316" s="195" t="s">
        <v>894</v>
      </c>
      <c r="C316" s="196"/>
      <c r="D316" s="197"/>
      <c r="E316" s="193"/>
      <c r="F316" s="194"/>
      <c r="G316" s="192" t="s">
        <v>744</v>
      </c>
      <c r="H316" s="193"/>
      <c r="I316" s="194"/>
      <c r="J316" s="192" t="s">
        <v>745</v>
      </c>
      <c r="K316" s="193"/>
      <c r="L316" s="193"/>
      <c r="M316" s="193"/>
      <c r="N316" s="193"/>
      <c r="O316" s="194"/>
      <c r="P316" s="121"/>
      <c r="Q316" s="121"/>
      <c r="R316" s="121"/>
      <c r="S316" s="98"/>
      <c r="T316" s="121"/>
      <c r="U316" s="121"/>
      <c r="V316" s="121"/>
      <c r="W316" s="173" t="s">
        <v>1111</v>
      </c>
      <c r="X316" s="190"/>
      <c r="Y316" s="99"/>
    </row>
    <row r="317" spans="1:25" s="7" customFormat="1" ht="45.75" customHeight="1" x14ac:dyDescent="0.25">
      <c r="A317" s="61"/>
      <c r="B317" s="195" t="s">
        <v>895</v>
      </c>
      <c r="C317" s="196"/>
      <c r="D317" s="197"/>
      <c r="E317" s="193"/>
      <c r="F317" s="194"/>
      <c r="G317" s="192" t="s">
        <v>744</v>
      </c>
      <c r="H317" s="193"/>
      <c r="I317" s="194"/>
      <c r="J317" s="192" t="s">
        <v>745</v>
      </c>
      <c r="K317" s="193"/>
      <c r="L317" s="193"/>
      <c r="M317" s="193"/>
      <c r="N317" s="193"/>
      <c r="O317" s="194"/>
      <c r="P317" s="121"/>
      <c r="Q317" s="121"/>
      <c r="R317" s="121"/>
      <c r="S317" s="98"/>
      <c r="T317" s="121"/>
      <c r="U317" s="121"/>
      <c r="V317" s="121"/>
      <c r="W317" s="173" t="s">
        <v>772</v>
      </c>
      <c r="X317" s="190"/>
      <c r="Y317" s="99"/>
    </row>
    <row r="318" spans="1:25" s="7" customFormat="1" ht="57.75" customHeight="1" x14ac:dyDescent="0.25">
      <c r="A318" s="61"/>
      <c r="B318" s="195" t="s">
        <v>896</v>
      </c>
      <c r="C318" s="196"/>
      <c r="D318" s="197"/>
      <c r="E318" s="193"/>
      <c r="F318" s="194"/>
      <c r="G318" s="192" t="s">
        <v>744</v>
      </c>
      <c r="H318" s="193"/>
      <c r="I318" s="194"/>
      <c r="J318" s="192" t="s">
        <v>745</v>
      </c>
      <c r="K318" s="193"/>
      <c r="L318" s="193"/>
      <c r="M318" s="193"/>
      <c r="N318" s="193"/>
      <c r="O318" s="194"/>
      <c r="P318" s="121"/>
      <c r="Q318" s="121"/>
      <c r="R318" s="121"/>
      <c r="S318" s="98"/>
      <c r="T318" s="121"/>
      <c r="U318" s="121"/>
      <c r="V318" s="121"/>
      <c r="W318" s="173" t="s">
        <v>772</v>
      </c>
      <c r="X318" s="190"/>
      <c r="Y318" s="99"/>
    </row>
    <row r="319" spans="1:25" s="7" customFormat="1" ht="49.5" customHeight="1" x14ac:dyDescent="0.25">
      <c r="A319" s="61"/>
      <c r="B319" s="195" t="s">
        <v>897</v>
      </c>
      <c r="C319" s="196"/>
      <c r="D319" s="197"/>
      <c r="E319" s="193"/>
      <c r="F319" s="194"/>
      <c r="G319" s="192" t="s">
        <v>744</v>
      </c>
      <c r="H319" s="193"/>
      <c r="I319" s="194"/>
      <c r="J319" s="192" t="s">
        <v>745</v>
      </c>
      <c r="K319" s="193"/>
      <c r="L319" s="193"/>
      <c r="M319" s="193"/>
      <c r="N319" s="193"/>
      <c r="O319" s="194"/>
      <c r="P319" s="121"/>
      <c r="Q319" s="121"/>
      <c r="R319" s="121"/>
      <c r="S319" s="98"/>
      <c r="T319" s="121"/>
      <c r="U319" s="121"/>
      <c r="V319" s="121"/>
      <c r="W319" s="173" t="s">
        <v>772</v>
      </c>
      <c r="X319" s="190"/>
      <c r="Y319" s="99"/>
    </row>
    <row r="320" spans="1:25" s="7" customFormat="1" ht="50.25" customHeight="1" x14ac:dyDescent="0.25">
      <c r="A320" s="61"/>
      <c r="B320" s="195" t="s">
        <v>898</v>
      </c>
      <c r="C320" s="196"/>
      <c r="D320" s="197"/>
      <c r="E320" s="193"/>
      <c r="F320" s="194"/>
      <c r="G320" s="192" t="s">
        <v>744</v>
      </c>
      <c r="H320" s="193"/>
      <c r="I320" s="194"/>
      <c r="J320" s="192" t="s">
        <v>745</v>
      </c>
      <c r="K320" s="193"/>
      <c r="L320" s="193"/>
      <c r="M320" s="193"/>
      <c r="N320" s="193"/>
      <c r="O320" s="194"/>
      <c r="P320" s="121"/>
      <c r="Q320" s="121"/>
      <c r="R320" s="121"/>
      <c r="S320" s="98"/>
      <c r="T320" s="121"/>
      <c r="U320" s="121"/>
      <c r="V320" s="121"/>
      <c r="W320" s="173" t="s">
        <v>772</v>
      </c>
      <c r="X320" s="190"/>
      <c r="Y320" s="99"/>
    </row>
    <row r="321" spans="1:25" s="7" customFormat="1" ht="74.25" customHeight="1" x14ac:dyDescent="0.25">
      <c r="A321" s="61"/>
      <c r="B321" s="195" t="s">
        <v>899</v>
      </c>
      <c r="C321" s="196"/>
      <c r="D321" s="197"/>
      <c r="E321" s="193"/>
      <c r="F321" s="194"/>
      <c r="G321" s="192" t="s">
        <v>744</v>
      </c>
      <c r="H321" s="193"/>
      <c r="I321" s="194"/>
      <c r="J321" s="192" t="s">
        <v>745</v>
      </c>
      <c r="K321" s="193"/>
      <c r="L321" s="193"/>
      <c r="M321" s="193"/>
      <c r="N321" s="193"/>
      <c r="O321" s="194"/>
      <c r="P321" s="121"/>
      <c r="Q321" s="121"/>
      <c r="R321" s="121"/>
      <c r="S321" s="98"/>
      <c r="T321" s="121"/>
      <c r="U321" s="121"/>
      <c r="V321" s="121"/>
      <c r="W321" s="173" t="s">
        <v>1111</v>
      </c>
      <c r="X321" s="191"/>
      <c r="Y321" s="99"/>
    </row>
    <row r="322" spans="1:25" x14ac:dyDescent="0.25">
      <c r="A322" s="198"/>
      <c r="B322" s="212" t="s">
        <v>206</v>
      </c>
      <c r="C322" s="205" t="s">
        <v>57</v>
      </c>
      <c r="D322" s="107" t="s">
        <v>18</v>
      </c>
      <c r="E322" s="143">
        <v>61</v>
      </c>
      <c r="F322" s="143">
        <v>61</v>
      </c>
      <c r="G322" s="143">
        <v>62</v>
      </c>
      <c r="H322" s="143">
        <v>62</v>
      </c>
      <c r="I322" s="143">
        <v>62</v>
      </c>
      <c r="J322" s="143">
        <v>63</v>
      </c>
      <c r="K322" s="143">
        <v>63</v>
      </c>
      <c r="L322" s="143">
        <v>63</v>
      </c>
      <c r="M322" s="143">
        <v>63</v>
      </c>
      <c r="N322" s="143">
        <v>63</v>
      </c>
      <c r="O322" s="143">
        <v>63</v>
      </c>
      <c r="S322" s="198" t="s">
        <v>19</v>
      </c>
      <c r="W322" s="94"/>
      <c r="X322" s="99"/>
      <c r="Y322" s="94"/>
    </row>
    <row r="323" spans="1:25" x14ac:dyDescent="0.25">
      <c r="A323" s="198"/>
      <c r="B323" s="212"/>
      <c r="C323" s="206"/>
      <c r="D323" s="107" t="s">
        <v>20</v>
      </c>
      <c r="E323" s="143">
        <v>61</v>
      </c>
      <c r="F323" s="143">
        <v>61</v>
      </c>
      <c r="G323" s="95">
        <v>63</v>
      </c>
      <c r="H323" s="95">
        <v>63</v>
      </c>
      <c r="I323" s="95">
        <v>63</v>
      </c>
      <c r="J323" s="95">
        <v>65</v>
      </c>
      <c r="K323" s="95">
        <v>65</v>
      </c>
      <c r="L323" s="95">
        <v>65</v>
      </c>
      <c r="M323" s="95">
        <v>65</v>
      </c>
      <c r="N323" s="95">
        <v>65</v>
      </c>
      <c r="O323" s="95">
        <v>65</v>
      </c>
      <c r="S323" s="198"/>
      <c r="W323" s="94"/>
      <c r="X323" s="99"/>
      <c r="Y323" s="94"/>
    </row>
    <row r="324" spans="1:25" x14ac:dyDescent="0.25">
      <c r="A324" s="198"/>
      <c r="B324" s="212" t="s">
        <v>207</v>
      </c>
      <c r="C324" s="205" t="s">
        <v>17</v>
      </c>
      <c r="D324" s="107" t="s">
        <v>18</v>
      </c>
      <c r="E324" s="95">
        <v>421</v>
      </c>
      <c r="F324" s="95">
        <v>422</v>
      </c>
      <c r="G324" s="95">
        <v>423</v>
      </c>
      <c r="H324" s="95">
        <v>424</v>
      </c>
      <c r="I324" s="95">
        <v>425</v>
      </c>
      <c r="J324" s="95">
        <v>426</v>
      </c>
      <c r="K324" s="95">
        <v>427</v>
      </c>
      <c r="L324" s="95">
        <v>428</v>
      </c>
      <c r="M324" s="95">
        <v>429</v>
      </c>
      <c r="N324" s="95">
        <v>430</v>
      </c>
      <c r="O324" s="95">
        <v>431</v>
      </c>
      <c r="S324" s="198" t="s">
        <v>19</v>
      </c>
      <c r="W324" s="94"/>
      <c r="X324" s="99"/>
      <c r="Y324" s="94"/>
    </row>
    <row r="325" spans="1:25" x14ac:dyDescent="0.25">
      <c r="A325" s="198"/>
      <c r="B325" s="205"/>
      <c r="C325" s="238"/>
      <c r="D325" s="172" t="s">
        <v>20</v>
      </c>
      <c r="E325" s="356">
        <v>421</v>
      </c>
      <c r="F325" s="356">
        <v>422</v>
      </c>
      <c r="G325" s="356">
        <v>424.10999999999996</v>
      </c>
      <c r="H325" s="356">
        <v>426.23054999999994</v>
      </c>
      <c r="I325" s="356">
        <v>428.36170274999989</v>
      </c>
      <c r="J325" s="356">
        <v>430.50351126374983</v>
      </c>
      <c r="K325" s="356">
        <v>432.65602882006851</v>
      </c>
      <c r="L325" s="356">
        <v>434.81930896416878</v>
      </c>
      <c r="M325" s="356">
        <v>436.99340550898955</v>
      </c>
      <c r="N325" s="356">
        <v>439.17837253653448</v>
      </c>
      <c r="O325" s="356">
        <v>441.37426439921711</v>
      </c>
      <c r="S325" s="228"/>
      <c r="W325" s="357"/>
      <c r="X325" s="170"/>
      <c r="Y325" s="357"/>
    </row>
    <row r="326" spans="1:25" s="34" customFormat="1" ht="26.25" customHeight="1" x14ac:dyDescent="0.25">
      <c r="A326" s="140" t="s">
        <v>208</v>
      </c>
      <c r="B326" s="358" t="s">
        <v>902</v>
      </c>
      <c r="C326" s="358"/>
      <c r="D326" s="358"/>
      <c r="E326" s="358"/>
      <c r="F326" s="358"/>
      <c r="G326" s="358"/>
      <c r="H326" s="358"/>
      <c r="I326" s="358"/>
      <c r="J326" s="358"/>
      <c r="K326" s="358"/>
      <c r="L326" s="358"/>
      <c r="M326" s="358"/>
      <c r="N326" s="358"/>
      <c r="O326" s="358"/>
      <c r="P326" s="359"/>
      <c r="Q326" s="359"/>
      <c r="R326" s="359"/>
      <c r="S326" s="359"/>
      <c r="T326" s="359"/>
      <c r="U326" s="359"/>
      <c r="V326" s="359"/>
      <c r="W326" s="359"/>
      <c r="X326" s="359"/>
      <c r="Y326" s="359"/>
    </row>
    <row r="327" spans="1:25" s="127" customFormat="1" ht="28.5" customHeight="1" x14ac:dyDescent="0.25">
      <c r="A327" s="125" t="s">
        <v>210</v>
      </c>
      <c r="B327" s="207" t="s">
        <v>211</v>
      </c>
      <c r="C327" s="208"/>
      <c r="D327" s="208"/>
      <c r="E327" s="208"/>
      <c r="F327" s="208"/>
      <c r="G327" s="208"/>
      <c r="H327" s="208"/>
      <c r="I327" s="208"/>
      <c r="J327" s="208"/>
      <c r="K327" s="208"/>
      <c r="L327" s="208"/>
      <c r="M327" s="208"/>
      <c r="N327" s="208"/>
      <c r="O327" s="208"/>
      <c r="P327" s="208"/>
      <c r="Q327" s="208"/>
      <c r="R327" s="208"/>
      <c r="S327" s="208"/>
      <c r="T327" s="208"/>
      <c r="U327" s="208"/>
      <c r="V327" s="208"/>
      <c r="W327" s="208"/>
      <c r="X327" s="208"/>
      <c r="Y327" s="209"/>
    </row>
    <row r="328" spans="1:25" s="91" customFormat="1" ht="155.25" customHeight="1" x14ac:dyDescent="0.25">
      <c r="A328" s="61"/>
      <c r="B328" s="195" t="s">
        <v>555</v>
      </c>
      <c r="C328" s="196"/>
      <c r="D328" s="197"/>
      <c r="E328" s="193" t="s">
        <v>1149</v>
      </c>
      <c r="F328" s="194"/>
      <c r="G328" s="192" t="s">
        <v>744</v>
      </c>
      <c r="H328" s="193"/>
      <c r="I328" s="194"/>
      <c r="J328" s="192" t="s">
        <v>745</v>
      </c>
      <c r="K328" s="193"/>
      <c r="L328" s="193"/>
      <c r="M328" s="193"/>
      <c r="N328" s="193"/>
      <c r="O328" s="194"/>
      <c r="P328" s="121"/>
      <c r="Q328" s="121"/>
      <c r="R328" s="121"/>
      <c r="S328" s="122"/>
      <c r="T328" s="121"/>
      <c r="U328" s="121"/>
      <c r="V328" s="121"/>
      <c r="W328" s="173" t="s">
        <v>1155</v>
      </c>
      <c r="X328" s="98" t="s">
        <v>904</v>
      </c>
      <c r="Y328" s="98"/>
    </row>
    <row r="329" spans="1:25" s="91" customFormat="1" ht="190.5" customHeight="1" x14ac:dyDescent="0.25">
      <c r="A329" s="61"/>
      <c r="B329" s="195" t="s">
        <v>783</v>
      </c>
      <c r="C329" s="196"/>
      <c r="D329" s="197"/>
      <c r="E329" s="193"/>
      <c r="F329" s="194"/>
      <c r="G329" s="192" t="s">
        <v>744</v>
      </c>
      <c r="H329" s="193"/>
      <c r="I329" s="194"/>
      <c r="J329" s="192" t="s">
        <v>745</v>
      </c>
      <c r="K329" s="193"/>
      <c r="L329" s="193"/>
      <c r="M329" s="193"/>
      <c r="N329" s="193"/>
      <c r="O329" s="194"/>
      <c r="P329" s="121"/>
      <c r="Q329" s="121"/>
      <c r="R329" s="121"/>
      <c r="S329" s="122"/>
      <c r="T329" s="121"/>
      <c r="U329" s="121"/>
      <c r="V329" s="121"/>
      <c r="W329" s="173" t="s">
        <v>1112</v>
      </c>
      <c r="X329" s="103" t="s">
        <v>990</v>
      </c>
      <c r="Y329" s="98"/>
    </row>
    <row r="330" spans="1:25" s="91" customFormat="1" ht="182.25" customHeight="1" x14ac:dyDescent="0.25">
      <c r="A330" s="61"/>
      <c r="B330" s="195" t="s">
        <v>784</v>
      </c>
      <c r="C330" s="196"/>
      <c r="D330" s="197"/>
      <c r="E330" s="193" t="s">
        <v>1149</v>
      </c>
      <c r="F330" s="194"/>
      <c r="G330" s="192" t="s">
        <v>903</v>
      </c>
      <c r="H330" s="193"/>
      <c r="I330" s="194"/>
      <c r="J330" s="192" t="s">
        <v>745</v>
      </c>
      <c r="K330" s="193"/>
      <c r="L330" s="193"/>
      <c r="M330" s="193"/>
      <c r="N330" s="193"/>
      <c r="O330" s="194"/>
      <c r="P330" s="121"/>
      <c r="Q330" s="121"/>
      <c r="R330" s="121"/>
      <c r="S330" s="122"/>
      <c r="T330" s="121"/>
      <c r="U330" s="121"/>
      <c r="V330" s="121"/>
      <c r="W330" s="173" t="s">
        <v>1112</v>
      </c>
      <c r="X330" s="151" t="s">
        <v>990</v>
      </c>
      <c r="Y330" s="173" t="s">
        <v>1113</v>
      </c>
    </row>
    <row r="331" spans="1:25" x14ac:dyDescent="0.25">
      <c r="A331" s="198"/>
      <c r="B331" s="212" t="s">
        <v>212</v>
      </c>
      <c r="C331" s="205" t="s">
        <v>171</v>
      </c>
      <c r="D331" s="107" t="s">
        <v>18</v>
      </c>
      <c r="E331" s="97">
        <v>489.6</v>
      </c>
      <c r="F331" s="97">
        <v>501.8</v>
      </c>
      <c r="G331" s="97">
        <v>516.9</v>
      </c>
      <c r="H331" s="97">
        <v>532.4</v>
      </c>
      <c r="I331" s="97">
        <v>548.4</v>
      </c>
      <c r="J331" s="97">
        <v>566</v>
      </c>
      <c r="K331" s="97">
        <v>584</v>
      </c>
      <c r="L331" s="97">
        <v>602.70000000000005</v>
      </c>
      <c r="M331" s="97">
        <v>622</v>
      </c>
      <c r="N331" s="97">
        <v>641.9</v>
      </c>
      <c r="O331" s="97">
        <v>662.5</v>
      </c>
      <c r="S331" s="198" t="s">
        <v>19</v>
      </c>
      <c r="W331" s="94"/>
      <c r="X331" s="99"/>
      <c r="Y331" s="94"/>
    </row>
    <row r="332" spans="1:25" ht="75.75" customHeight="1" x14ac:dyDescent="0.25">
      <c r="A332" s="198"/>
      <c r="B332" s="212"/>
      <c r="C332" s="206"/>
      <c r="D332" s="107" t="s">
        <v>20</v>
      </c>
      <c r="E332" s="97">
        <v>495.5</v>
      </c>
      <c r="F332" s="97">
        <v>510.3</v>
      </c>
      <c r="G332" s="97">
        <v>527.70000000000005</v>
      </c>
      <c r="H332" s="97">
        <v>546.20000000000005</v>
      </c>
      <c r="I332" s="97">
        <v>565.29999999999995</v>
      </c>
      <c r="J332" s="97">
        <v>588</v>
      </c>
      <c r="K332" s="97">
        <v>611.4</v>
      </c>
      <c r="L332" s="97">
        <v>635.9</v>
      </c>
      <c r="M332" s="97">
        <v>661.3</v>
      </c>
      <c r="N332" s="97">
        <v>688</v>
      </c>
      <c r="O332" s="97">
        <v>715.5</v>
      </c>
      <c r="S332" s="198"/>
      <c r="W332" s="94"/>
      <c r="X332" s="99"/>
      <c r="Y332" s="94"/>
    </row>
    <row r="333" spans="1:25" s="127" customFormat="1" ht="28.5" customHeight="1" x14ac:dyDescent="0.25">
      <c r="A333" s="125" t="s">
        <v>213</v>
      </c>
      <c r="B333" s="207" t="s">
        <v>905</v>
      </c>
      <c r="C333" s="208"/>
      <c r="D333" s="208"/>
      <c r="E333" s="208"/>
      <c r="F333" s="208"/>
      <c r="G333" s="208"/>
      <c r="H333" s="208"/>
      <c r="I333" s="208"/>
      <c r="J333" s="208"/>
      <c r="K333" s="208"/>
      <c r="L333" s="208"/>
      <c r="M333" s="208"/>
      <c r="N333" s="208"/>
      <c r="O333" s="208"/>
      <c r="P333" s="208"/>
      <c r="Q333" s="208"/>
      <c r="R333" s="208"/>
      <c r="S333" s="208"/>
      <c r="T333" s="208"/>
      <c r="U333" s="208"/>
      <c r="V333" s="208"/>
      <c r="W333" s="208"/>
      <c r="X333" s="208"/>
      <c r="Y333" s="209"/>
    </row>
    <row r="334" spans="1:25" s="91" customFormat="1" ht="120" customHeight="1" x14ac:dyDescent="0.25">
      <c r="A334" s="61"/>
      <c r="B334" s="195" t="s">
        <v>782</v>
      </c>
      <c r="C334" s="196"/>
      <c r="D334" s="197"/>
      <c r="E334" s="193"/>
      <c r="F334" s="194"/>
      <c r="G334" s="192" t="s">
        <v>744</v>
      </c>
      <c r="H334" s="193"/>
      <c r="I334" s="194"/>
      <c r="J334" s="192" t="s">
        <v>745</v>
      </c>
      <c r="K334" s="193"/>
      <c r="L334" s="193"/>
      <c r="M334" s="193"/>
      <c r="N334" s="193"/>
      <c r="O334" s="194"/>
      <c r="P334" s="123"/>
      <c r="Q334" s="123"/>
      <c r="R334" s="123"/>
      <c r="S334" s="124"/>
      <c r="T334" s="123"/>
      <c r="U334" s="123"/>
      <c r="V334" s="123"/>
      <c r="W334" s="173" t="s">
        <v>1156</v>
      </c>
      <c r="X334" s="98" t="s">
        <v>907</v>
      </c>
      <c r="Y334" s="98"/>
    </row>
    <row r="335" spans="1:25" s="91" customFormat="1" ht="108.75" customHeight="1" x14ac:dyDescent="0.25">
      <c r="A335" s="61"/>
      <c r="B335" s="195" t="s">
        <v>908</v>
      </c>
      <c r="C335" s="196"/>
      <c r="D335" s="197"/>
      <c r="E335" s="193"/>
      <c r="F335" s="194"/>
      <c r="G335" s="192" t="s">
        <v>744</v>
      </c>
      <c r="H335" s="193"/>
      <c r="I335" s="194"/>
      <c r="J335" s="192" t="s">
        <v>745</v>
      </c>
      <c r="K335" s="193"/>
      <c r="L335" s="193"/>
      <c r="M335" s="193"/>
      <c r="N335" s="193"/>
      <c r="O335" s="194"/>
      <c r="S335" s="92"/>
      <c r="W335" s="173" t="s">
        <v>1156</v>
      </c>
      <c r="X335" s="184" t="s">
        <v>907</v>
      </c>
      <c r="Y335" s="98"/>
    </row>
    <row r="336" spans="1:25" s="91" customFormat="1" ht="97.5" customHeight="1" x14ac:dyDescent="0.25">
      <c r="A336" s="61"/>
      <c r="B336" s="195" t="s">
        <v>906</v>
      </c>
      <c r="C336" s="196"/>
      <c r="D336" s="197"/>
      <c r="E336" s="193" t="s">
        <v>1149</v>
      </c>
      <c r="F336" s="194"/>
      <c r="G336" s="192" t="s">
        <v>744</v>
      </c>
      <c r="H336" s="193"/>
      <c r="I336" s="194"/>
      <c r="J336" s="192" t="s">
        <v>745</v>
      </c>
      <c r="K336" s="193"/>
      <c r="L336" s="193"/>
      <c r="M336" s="193"/>
      <c r="N336" s="193"/>
      <c r="O336" s="194"/>
      <c r="S336" s="92"/>
      <c r="W336" s="173" t="s">
        <v>1156</v>
      </c>
      <c r="X336" s="186"/>
      <c r="Y336" s="98"/>
    </row>
    <row r="337" spans="1:25" s="91" customFormat="1" ht="92.25" customHeight="1" x14ac:dyDescent="0.25">
      <c r="A337" s="61"/>
      <c r="B337" s="195" t="s">
        <v>910</v>
      </c>
      <c r="C337" s="196"/>
      <c r="D337" s="197"/>
      <c r="E337" s="193"/>
      <c r="F337" s="194"/>
      <c r="G337" s="192" t="s">
        <v>744</v>
      </c>
      <c r="H337" s="193"/>
      <c r="I337" s="194"/>
      <c r="J337" s="192" t="s">
        <v>745</v>
      </c>
      <c r="K337" s="193"/>
      <c r="L337" s="193"/>
      <c r="M337" s="193"/>
      <c r="N337" s="193"/>
      <c r="O337" s="194"/>
      <c r="S337" s="92"/>
      <c r="W337" s="173" t="s">
        <v>1156</v>
      </c>
      <c r="X337" s="98" t="s">
        <v>909</v>
      </c>
      <c r="Y337" s="98"/>
    </row>
    <row r="338" spans="1:25" x14ac:dyDescent="0.25">
      <c r="A338" s="198"/>
      <c r="B338" s="212" t="s">
        <v>215</v>
      </c>
      <c r="C338" s="205" t="s">
        <v>171</v>
      </c>
      <c r="D338" s="107" t="s">
        <v>18</v>
      </c>
      <c r="E338" s="97">
        <v>2176.1999999999998</v>
      </c>
      <c r="F338" s="97">
        <v>2299.8000000000002</v>
      </c>
      <c r="G338" s="97">
        <v>2419.4</v>
      </c>
      <c r="H338" s="97">
        <v>2547.6</v>
      </c>
      <c r="I338" s="97">
        <v>2677.5</v>
      </c>
      <c r="J338" s="97">
        <v>2814.1</v>
      </c>
      <c r="K338" s="97">
        <v>2923.8</v>
      </c>
      <c r="L338" s="97">
        <v>3046.6</v>
      </c>
      <c r="M338" s="97">
        <v>3174.6</v>
      </c>
      <c r="N338" s="97">
        <v>3314.2</v>
      </c>
      <c r="O338" s="97">
        <v>3466.7</v>
      </c>
      <c r="S338" s="198" t="s">
        <v>216</v>
      </c>
      <c r="W338" s="94"/>
      <c r="X338" s="99"/>
      <c r="Y338" s="94"/>
    </row>
    <row r="339" spans="1:25" ht="31.5" customHeight="1" x14ac:dyDescent="0.25">
      <c r="A339" s="198"/>
      <c r="B339" s="212"/>
      <c r="C339" s="206"/>
      <c r="D339" s="107" t="s">
        <v>20</v>
      </c>
      <c r="E339" s="97">
        <v>2231.1999999999998</v>
      </c>
      <c r="F339" s="97">
        <v>2316.8000000000002</v>
      </c>
      <c r="G339" s="97">
        <v>2435.5</v>
      </c>
      <c r="H339" s="97">
        <v>2581.6</v>
      </c>
      <c r="I339" s="97">
        <v>2736.5</v>
      </c>
      <c r="J339" s="97">
        <v>2900.7</v>
      </c>
      <c r="K339" s="97">
        <v>3074.8</v>
      </c>
      <c r="L339" s="97">
        <v>3259.2</v>
      </c>
      <c r="M339" s="97">
        <v>3454.8</v>
      </c>
      <c r="N339" s="97">
        <v>3662.1</v>
      </c>
      <c r="O339" s="97">
        <v>3881.8</v>
      </c>
      <c r="Q339" s="3">
        <v>1020.2</v>
      </c>
      <c r="R339" s="12">
        <f t="shared" ref="R339" si="5">O339/Q339*100</f>
        <v>380.49402078023917</v>
      </c>
      <c r="S339" s="198"/>
      <c r="W339" s="94"/>
      <c r="X339" s="99"/>
      <c r="Y339" s="94"/>
    </row>
    <row r="340" spans="1:25" s="9" customFormat="1" ht="26.25" customHeight="1" x14ac:dyDescent="0.2">
      <c r="A340" s="112" t="s">
        <v>912</v>
      </c>
      <c r="B340" s="213" t="s">
        <v>914</v>
      </c>
      <c r="C340" s="214"/>
      <c r="D340" s="214"/>
      <c r="E340" s="214"/>
      <c r="F340" s="214"/>
      <c r="G340" s="214"/>
      <c r="H340" s="214"/>
      <c r="I340" s="214"/>
      <c r="J340" s="214"/>
      <c r="K340" s="214"/>
      <c r="L340" s="214"/>
      <c r="M340" s="214"/>
      <c r="N340" s="214"/>
      <c r="O340" s="215"/>
      <c r="S340" s="112"/>
      <c r="W340" s="113"/>
      <c r="X340" s="113"/>
      <c r="Y340" s="113"/>
    </row>
    <row r="341" spans="1:25" s="118" customFormat="1" ht="28.5" customHeight="1" x14ac:dyDescent="0.25">
      <c r="A341" s="125" t="s">
        <v>913</v>
      </c>
      <c r="B341" s="202" t="s">
        <v>911</v>
      </c>
      <c r="C341" s="203"/>
      <c r="D341" s="203"/>
      <c r="E341" s="203"/>
      <c r="F341" s="203"/>
      <c r="G341" s="203"/>
      <c r="H341" s="203"/>
      <c r="I341" s="203"/>
      <c r="J341" s="203"/>
      <c r="K341" s="203"/>
      <c r="L341" s="203"/>
      <c r="M341" s="203"/>
      <c r="N341" s="203"/>
      <c r="O341" s="203"/>
      <c r="P341" s="203"/>
      <c r="Q341" s="203"/>
      <c r="R341" s="203"/>
      <c r="S341" s="203"/>
      <c r="T341" s="203"/>
      <c r="U341" s="203"/>
      <c r="V341" s="203"/>
      <c r="W341" s="203"/>
      <c r="X341" s="203"/>
      <c r="Y341" s="204"/>
    </row>
    <row r="342" spans="1:25" s="7" customFormat="1" ht="126.75" customHeight="1" x14ac:dyDescent="0.25">
      <c r="A342" s="61"/>
      <c r="B342" s="195" t="s">
        <v>915</v>
      </c>
      <c r="C342" s="196"/>
      <c r="D342" s="197"/>
      <c r="E342" s="193" t="s">
        <v>1149</v>
      </c>
      <c r="F342" s="194"/>
      <c r="G342" s="192" t="s">
        <v>744</v>
      </c>
      <c r="H342" s="193"/>
      <c r="I342" s="194"/>
      <c r="J342" s="192" t="s">
        <v>758</v>
      </c>
      <c r="K342" s="193"/>
      <c r="L342" s="193"/>
      <c r="M342" s="193"/>
      <c r="N342" s="193"/>
      <c r="O342" s="194"/>
      <c r="P342" s="144"/>
      <c r="Q342" s="144"/>
      <c r="R342" s="144"/>
      <c r="S342" s="137"/>
      <c r="T342" s="144"/>
      <c r="U342" s="144"/>
      <c r="V342" s="144"/>
      <c r="W342" s="158" t="s">
        <v>1115</v>
      </c>
      <c r="X342" s="184" t="s">
        <v>1118</v>
      </c>
      <c r="Y342" s="99"/>
    </row>
    <row r="343" spans="1:25" s="7" customFormat="1" ht="100.5" customHeight="1" x14ac:dyDescent="0.25">
      <c r="A343" s="61"/>
      <c r="B343" s="195" t="s">
        <v>916</v>
      </c>
      <c r="C343" s="196"/>
      <c r="D343" s="197"/>
      <c r="E343" s="193" t="s">
        <v>1149</v>
      </c>
      <c r="F343" s="194"/>
      <c r="G343" s="192" t="s">
        <v>759</v>
      </c>
      <c r="H343" s="193"/>
      <c r="I343" s="194"/>
      <c r="J343" s="192" t="s">
        <v>758</v>
      </c>
      <c r="K343" s="193"/>
      <c r="L343" s="193"/>
      <c r="M343" s="193"/>
      <c r="N343" s="193"/>
      <c r="O343" s="194"/>
      <c r="P343" s="144"/>
      <c r="Q343" s="144"/>
      <c r="R343" s="144"/>
      <c r="S343" s="137"/>
      <c r="T343" s="144"/>
      <c r="U343" s="144"/>
      <c r="V343" s="144"/>
      <c r="W343" s="158" t="s">
        <v>1116</v>
      </c>
      <c r="X343" s="190"/>
      <c r="Y343" s="99"/>
    </row>
    <row r="344" spans="1:25" s="7" customFormat="1" ht="153.75" customHeight="1" x14ac:dyDescent="0.25">
      <c r="A344" s="61"/>
      <c r="B344" s="195" t="s">
        <v>917</v>
      </c>
      <c r="C344" s="196"/>
      <c r="D344" s="197"/>
      <c r="E344" s="193" t="s">
        <v>1149</v>
      </c>
      <c r="F344" s="194"/>
      <c r="G344" s="192" t="s">
        <v>759</v>
      </c>
      <c r="H344" s="193"/>
      <c r="I344" s="194"/>
      <c r="J344" s="192" t="s">
        <v>758</v>
      </c>
      <c r="K344" s="193"/>
      <c r="L344" s="193"/>
      <c r="M344" s="193"/>
      <c r="N344" s="193"/>
      <c r="O344" s="194"/>
      <c r="P344" s="144"/>
      <c r="Q344" s="144"/>
      <c r="R344" s="144"/>
      <c r="S344" s="137"/>
      <c r="T344" s="144"/>
      <c r="U344" s="144"/>
      <c r="V344" s="144"/>
      <c r="W344" s="98" t="s">
        <v>1114</v>
      </c>
      <c r="X344" s="190"/>
      <c r="Y344" s="99"/>
    </row>
    <row r="345" spans="1:25" s="7" customFormat="1" ht="95.25" customHeight="1" x14ac:dyDescent="0.25">
      <c r="A345" s="61"/>
      <c r="B345" s="195" t="s">
        <v>918</v>
      </c>
      <c r="C345" s="196"/>
      <c r="D345" s="197"/>
      <c r="E345" s="193" t="s">
        <v>1149</v>
      </c>
      <c r="F345" s="194"/>
      <c r="G345" s="192" t="s">
        <v>759</v>
      </c>
      <c r="H345" s="193"/>
      <c r="I345" s="194"/>
      <c r="J345" s="192" t="s">
        <v>758</v>
      </c>
      <c r="K345" s="193"/>
      <c r="L345" s="193"/>
      <c r="M345" s="193"/>
      <c r="N345" s="193"/>
      <c r="O345" s="194"/>
      <c r="P345" s="144"/>
      <c r="Q345" s="144"/>
      <c r="R345" s="144"/>
      <c r="S345" s="137"/>
      <c r="T345" s="144"/>
      <c r="U345" s="144"/>
      <c r="V345" s="144"/>
      <c r="W345" s="173" t="s">
        <v>1156</v>
      </c>
      <c r="X345" s="190"/>
      <c r="Y345" s="99"/>
    </row>
    <row r="346" spans="1:25" s="7" customFormat="1" ht="156.75" customHeight="1" x14ac:dyDescent="0.25">
      <c r="A346" s="61"/>
      <c r="B346" s="195" t="s">
        <v>919</v>
      </c>
      <c r="C346" s="196"/>
      <c r="D346" s="197"/>
      <c r="E346" s="193" t="s">
        <v>1149</v>
      </c>
      <c r="F346" s="194"/>
      <c r="G346" s="192" t="s">
        <v>759</v>
      </c>
      <c r="H346" s="193"/>
      <c r="I346" s="194"/>
      <c r="J346" s="192" t="s">
        <v>758</v>
      </c>
      <c r="K346" s="193"/>
      <c r="L346" s="193"/>
      <c r="M346" s="193"/>
      <c r="N346" s="193"/>
      <c r="O346" s="194"/>
      <c r="P346" s="144"/>
      <c r="Q346" s="144"/>
      <c r="R346" s="144"/>
      <c r="S346" s="137"/>
      <c r="T346" s="144"/>
      <c r="U346" s="144"/>
      <c r="V346" s="144"/>
      <c r="W346" s="173" t="s">
        <v>1117</v>
      </c>
      <c r="X346" s="190"/>
      <c r="Y346" s="99"/>
    </row>
    <row r="347" spans="1:25" x14ac:dyDescent="0.25">
      <c r="A347" s="198"/>
      <c r="B347" s="212" t="s">
        <v>226</v>
      </c>
      <c r="C347" s="205" t="s">
        <v>171</v>
      </c>
      <c r="D347" s="107" t="s">
        <v>18</v>
      </c>
      <c r="E347" s="97">
        <v>3056.4</v>
      </c>
      <c r="F347" s="97">
        <v>3261.4</v>
      </c>
      <c r="G347" s="97">
        <v>3324</v>
      </c>
      <c r="H347" s="97">
        <v>3486.7</v>
      </c>
      <c r="I347" s="97">
        <v>3649.4</v>
      </c>
      <c r="J347" s="97">
        <v>3700</v>
      </c>
      <c r="K347" s="97">
        <v>3735.1</v>
      </c>
      <c r="L347" s="97">
        <v>3770.2</v>
      </c>
      <c r="M347" s="97">
        <v>3890</v>
      </c>
      <c r="N347" s="97">
        <v>4001.1</v>
      </c>
      <c r="O347" s="97">
        <v>4112.2</v>
      </c>
      <c r="S347" s="198" t="s">
        <v>19</v>
      </c>
      <c r="W347" s="94"/>
      <c r="X347" s="99"/>
      <c r="Y347" s="94"/>
    </row>
    <row r="348" spans="1:25" x14ac:dyDescent="0.25">
      <c r="A348" s="198"/>
      <c r="B348" s="212"/>
      <c r="C348" s="206"/>
      <c r="D348" s="107" t="s">
        <v>20</v>
      </c>
      <c r="E348" s="97">
        <v>3070.9</v>
      </c>
      <c r="F348" s="97">
        <v>3384.5</v>
      </c>
      <c r="G348" s="97">
        <v>3486</v>
      </c>
      <c r="H348" s="97">
        <v>3625.4</v>
      </c>
      <c r="I348" s="97">
        <v>3734.2</v>
      </c>
      <c r="J348" s="97">
        <v>3846.2</v>
      </c>
      <c r="K348" s="97">
        <v>3890</v>
      </c>
      <c r="L348" s="97">
        <v>3919.1</v>
      </c>
      <c r="M348" s="97">
        <v>4082.4</v>
      </c>
      <c r="N348" s="97">
        <v>4297.2</v>
      </c>
      <c r="O348" s="97">
        <v>4523.3999999999996</v>
      </c>
      <c r="S348" s="198"/>
      <c r="W348" s="94"/>
      <c r="X348" s="99"/>
      <c r="Y348" s="94"/>
    </row>
    <row r="349" spans="1:25" ht="15" customHeight="1" x14ac:dyDescent="0.25">
      <c r="A349" s="228"/>
      <c r="B349" s="258" t="s">
        <v>920</v>
      </c>
      <c r="C349" s="260" t="s">
        <v>921</v>
      </c>
      <c r="D349" s="107" t="s">
        <v>18</v>
      </c>
      <c r="E349" s="97">
        <v>699.3</v>
      </c>
      <c r="F349" s="97">
        <v>713.3</v>
      </c>
      <c r="G349" s="97">
        <v>727.5</v>
      </c>
      <c r="H349" s="97">
        <v>742.1</v>
      </c>
      <c r="I349" s="97">
        <v>756</v>
      </c>
      <c r="J349" s="97">
        <v>772.1</v>
      </c>
      <c r="K349" s="97">
        <v>787.5</v>
      </c>
      <c r="L349" s="97">
        <v>803.2</v>
      </c>
      <c r="M349" s="97">
        <v>819.3</v>
      </c>
      <c r="N349" s="97">
        <v>835.7</v>
      </c>
      <c r="O349" s="97">
        <v>852.5</v>
      </c>
      <c r="S349" s="104"/>
      <c r="W349" s="94"/>
      <c r="X349" s="102"/>
      <c r="Y349" s="94"/>
    </row>
    <row r="350" spans="1:25" x14ac:dyDescent="0.25">
      <c r="A350" s="257"/>
      <c r="B350" s="259"/>
      <c r="C350" s="261"/>
      <c r="D350" s="107" t="s">
        <v>20</v>
      </c>
      <c r="E350" s="97">
        <v>710.4</v>
      </c>
      <c r="F350" s="97">
        <v>731.7</v>
      </c>
      <c r="G350" s="97">
        <v>753.6</v>
      </c>
      <c r="H350" s="97">
        <v>776.3</v>
      </c>
      <c r="I350" s="97">
        <v>799.6</v>
      </c>
      <c r="J350" s="97">
        <v>823.5</v>
      </c>
      <c r="K350" s="97">
        <v>848.3</v>
      </c>
      <c r="L350" s="97">
        <v>873.7</v>
      </c>
      <c r="M350" s="97">
        <v>900</v>
      </c>
      <c r="N350" s="97">
        <v>926.9</v>
      </c>
      <c r="O350" s="97">
        <v>954.7</v>
      </c>
      <c r="S350" s="104"/>
      <c r="W350" s="94"/>
      <c r="X350" s="102"/>
      <c r="Y350" s="94"/>
    </row>
    <row r="351" spans="1:25" x14ac:dyDescent="0.25">
      <c r="A351" s="198"/>
      <c r="B351" s="212" t="s">
        <v>227</v>
      </c>
      <c r="C351" s="205" t="s">
        <v>171</v>
      </c>
      <c r="D351" s="107" t="s">
        <v>18</v>
      </c>
      <c r="E351" s="97">
        <v>504.3</v>
      </c>
      <c r="F351" s="97">
        <v>548.6</v>
      </c>
      <c r="G351" s="97">
        <v>565</v>
      </c>
      <c r="H351" s="97">
        <v>589.29999999999995</v>
      </c>
      <c r="I351" s="97">
        <v>613.6</v>
      </c>
      <c r="J351" s="97">
        <v>625.79999999999995</v>
      </c>
      <c r="K351" s="97">
        <v>639.20000000000005</v>
      </c>
      <c r="L351" s="97">
        <v>652.6</v>
      </c>
      <c r="M351" s="97">
        <v>672.2</v>
      </c>
      <c r="N351" s="97">
        <v>693.3</v>
      </c>
      <c r="O351" s="97">
        <v>714.4</v>
      </c>
      <c r="S351" s="198" t="s">
        <v>19</v>
      </c>
      <c r="W351" s="94"/>
      <c r="X351" s="99"/>
      <c r="Y351" s="94"/>
    </row>
    <row r="352" spans="1:25" x14ac:dyDescent="0.25">
      <c r="A352" s="198"/>
      <c r="B352" s="205"/>
      <c r="C352" s="238"/>
      <c r="D352" s="172" t="s">
        <v>20</v>
      </c>
      <c r="E352" s="360">
        <v>507.9</v>
      </c>
      <c r="F352" s="360">
        <v>553.6</v>
      </c>
      <c r="G352" s="360">
        <v>575.70000000000005</v>
      </c>
      <c r="H352" s="360">
        <v>598.79999999999995</v>
      </c>
      <c r="I352" s="360">
        <v>622.70000000000005</v>
      </c>
      <c r="J352" s="360">
        <v>647.5</v>
      </c>
      <c r="K352" s="360">
        <v>673.5</v>
      </c>
      <c r="L352" s="360">
        <v>700.5</v>
      </c>
      <c r="M352" s="360">
        <v>728.5</v>
      </c>
      <c r="N352" s="360">
        <v>757.6</v>
      </c>
      <c r="O352" s="360">
        <v>788</v>
      </c>
      <c r="S352" s="228"/>
      <c r="W352" s="357"/>
      <c r="X352" s="170"/>
      <c r="Y352" s="357"/>
    </row>
    <row r="353" spans="1:25" s="118" customFormat="1" ht="28.5" customHeight="1" x14ac:dyDescent="0.25">
      <c r="A353" s="125" t="s">
        <v>923</v>
      </c>
      <c r="B353" s="354" t="s">
        <v>922</v>
      </c>
      <c r="C353" s="354"/>
      <c r="D353" s="354"/>
      <c r="E353" s="354"/>
      <c r="F353" s="354"/>
      <c r="G353" s="354"/>
      <c r="H353" s="354"/>
      <c r="I353" s="354"/>
      <c r="J353" s="354"/>
      <c r="K353" s="354"/>
      <c r="L353" s="354"/>
      <c r="M353" s="354"/>
      <c r="N353" s="354"/>
      <c r="O353" s="354"/>
      <c r="P353" s="354"/>
      <c r="Q353" s="354"/>
      <c r="R353" s="354"/>
      <c r="S353" s="354"/>
      <c r="T353" s="354"/>
      <c r="U353" s="354"/>
      <c r="V353" s="354"/>
      <c r="W353" s="354"/>
      <c r="X353" s="354"/>
      <c r="Y353" s="354"/>
    </row>
    <row r="354" spans="1:25" s="7" customFormat="1" ht="144" customHeight="1" x14ac:dyDescent="0.25">
      <c r="A354" s="61"/>
      <c r="B354" s="230" t="s">
        <v>927</v>
      </c>
      <c r="C354" s="231"/>
      <c r="D354" s="232"/>
      <c r="E354" s="350" t="s">
        <v>1149</v>
      </c>
      <c r="F354" s="351"/>
      <c r="G354" s="352" t="s">
        <v>759</v>
      </c>
      <c r="H354" s="350"/>
      <c r="I354" s="351"/>
      <c r="J354" s="352" t="s">
        <v>758</v>
      </c>
      <c r="K354" s="350"/>
      <c r="L354" s="350"/>
      <c r="M354" s="350"/>
      <c r="N354" s="350"/>
      <c r="O354" s="351"/>
      <c r="P354" s="91"/>
      <c r="Q354" s="91"/>
      <c r="R354" s="91"/>
      <c r="S354" s="353"/>
      <c r="T354" s="91"/>
      <c r="U354" s="91"/>
      <c r="V354" s="91"/>
      <c r="W354" s="169" t="s">
        <v>1119</v>
      </c>
      <c r="X354" s="190" t="s">
        <v>1123</v>
      </c>
      <c r="Y354" s="171"/>
    </row>
    <row r="355" spans="1:25" s="7" customFormat="1" ht="159" customHeight="1" x14ac:dyDescent="0.25">
      <c r="A355" s="61"/>
      <c r="B355" s="195" t="s">
        <v>924</v>
      </c>
      <c r="C355" s="196"/>
      <c r="D355" s="197"/>
      <c r="E355" s="193" t="s">
        <v>1149</v>
      </c>
      <c r="F355" s="194"/>
      <c r="G355" s="192" t="s">
        <v>759</v>
      </c>
      <c r="H355" s="193"/>
      <c r="I355" s="194"/>
      <c r="J355" s="192" t="s">
        <v>758</v>
      </c>
      <c r="K355" s="193"/>
      <c r="L355" s="193"/>
      <c r="M355" s="193"/>
      <c r="N355" s="193"/>
      <c r="O355" s="194"/>
      <c r="P355" s="91"/>
      <c r="Q355" s="91"/>
      <c r="R355" s="91"/>
      <c r="S355" s="61"/>
      <c r="T355" s="91"/>
      <c r="U355" s="91"/>
      <c r="V355" s="91"/>
      <c r="W355" s="173" t="s">
        <v>1120</v>
      </c>
      <c r="X355" s="190"/>
      <c r="Y355" s="99"/>
    </row>
    <row r="356" spans="1:25" s="7" customFormat="1" ht="97.5" customHeight="1" x14ac:dyDescent="0.25">
      <c r="A356" s="61"/>
      <c r="B356" s="195" t="s">
        <v>925</v>
      </c>
      <c r="C356" s="196"/>
      <c r="D356" s="197"/>
      <c r="E356" s="193" t="s">
        <v>1149</v>
      </c>
      <c r="F356" s="194"/>
      <c r="G356" s="192" t="s">
        <v>759</v>
      </c>
      <c r="H356" s="193"/>
      <c r="I356" s="194"/>
      <c r="J356" s="192" t="s">
        <v>758</v>
      </c>
      <c r="K356" s="193"/>
      <c r="L356" s="193"/>
      <c r="M356" s="193"/>
      <c r="N356" s="193"/>
      <c r="O356" s="194"/>
      <c r="P356" s="91"/>
      <c r="Q356" s="91"/>
      <c r="R356" s="91"/>
      <c r="S356" s="61"/>
      <c r="T356" s="91"/>
      <c r="U356" s="91"/>
      <c r="V356" s="91"/>
      <c r="W356" s="184" t="s">
        <v>1122</v>
      </c>
      <c r="X356" s="190"/>
      <c r="Y356" s="239" t="s">
        <v>1121</v>
      </c>
    </row>
    <row r="357" spans="1:25" s="7" customFormat="1" ht="141" customHeight="1" x14ac:dyDescent="0.25">
      <c r="A357" s="61"/>
      <c r="B357" s="195" t="s">
        <v>926</v>
      </c>
      <c r="C357" s="196"/>
      <c r="D357" s="197"/>
      <c r="E357" s="193" t="s">
        <v>1149</v>
      </c>
      <c r="F357" s="194"/>
      <c r="G357" s="192" t="s">
        <v>759</v>
      </c>
      <c r="H357" s="193"/>
      <c r="I357" s="194"/>
      <c r="J357" s="192" t="s">
        <v>758</v>
      </c>
      <c r="K357" s="193"/>
      <c r="L357" s="193"/>
      <c r="M357" s="193"/>
      <c r="N357" s="193"/>
      <c r="O357" s="194"/>
      <c r="P357" s="91"/>
      <c r="Q357" s="91"/>
      <c r="R357" s="91"/>
      <c r="S357" s="61"/>
      <c r="T357" s="91"/>
      <c r="U357" s="91"/>
      <c r="V357" s="91"/>
      <c r="W357" s="186"/>
      <c r="X357" s="190"/>
      <c r="Y357" s="186"/>
    </row>
    <row r="358" spans="1:25" x14ac:dyDescent="0.25">
      <c r="A358" s="222"/>
      <c r="B358" s="212" t="s">
        <v>928</v>
      </c>
      <c r="C358" s="223" t="s">
        <v>7</v>
      </c>
      <c r="D358" s="107" t="s">
        <v>18</v>
      </c>
      <c r="E358" s="145">
        <v>77</v>
      </c>
      <c r="F358" s="145">
        <v>77</v>
      </c>
      <c r="G358" s="145">
        <v>82</v>
      </c>
      <c r="H358" s="145">
        <v>82</v>
      </c>
      <c r="I358" s="145">
        <v>82</v>
      </c>
      <c r="J358" s="145">
        <v>92</v>
      </c>
      <c r="K358" s="145">
        <v>92</v>
      </c>
      <c r="L358" s="145">
        <v>92</v>
      </c>
      <c r="M358" s="145">
        <v>94</v>
      </c>
      <c r="N358" s="145">
        <v>94</v>
      </c>
      <c r="O358" s="145">
        <v>94</v>
      </c>
      <c r="S358" s="198" t="s">
        <v>19</v>
      </c>
      <c r="W358" s="94"/>
      <c r="X358" s="99"/>
      <c r="Y358" s="94"/>
    </row>
    <row r="359" spans="1:25" ht="111" customHeight="1" x14ac:dyDescent="0.25">
      <c r="A359" s="222"/>
      <c r="B359" s="212"/>
      <c r="C359" s="224"/>
      <c r="D359" s="107" t="s">
        <v>20</v>
      </c>
      <c r="E359" s="145">
        <v>77.2</v>
      </c>
      <c r="F359" s="145">
        <v>77.2</v>
      </c>
      <c r="G359" s="145">
        <v>82</v>
      </c>
      <c r="H359" s="145">
        <v>82</v>
      </c>
      <c r="I359" s="145">
        <v>82</v>
      </c>
      <c r="J359" s="145">
        <v>92.8</v>
      </c>
      <c r="K359" s="145">
        <v>92.8</v>
      </c>
      <c r="L359" s="145">
        <v>92.8</v>
      </c>
      <c r="M359" s="145">
        <v>94.8</v>
      </c>
      <c r="N359" s="145">
        <v>94.8</v>
      </c>
      <c r="O359" s="145">
        <v>94.8</v>
      </c>
      <c r="S359" s="198"/>
      <c r="W359" s="94"/>
      <c r="X359" s="99"/>
      <c r="Y359" s="94"/>
    </row>
    <row r="360" spans="1:25" s="118" customFormat="1" ht="28.5" customHeight="1" x14ac:dyDescent="0.25">
      <c r="A360" s="333" t="s">
        <v>930</v>
      </c>
      <c r="B360" s="202" t="s">
        <v>929</v>
      </c>
      <c r="C360" s="203"/>
      <c r="D360" s="203"/>
      <c r="E360" s="203"/>
      <c r="F360" s="203"/>
      <c r="G360" s="203"/>
      <c r="H360" s="203"/>
      <c r="I360" s="203"/>
      <c r="J360" s="203"/>
      <c r="K360" s="203"/>
      <c r="L360" s="203"/>
      <c r="M360" s="203"/>
      <c r="N360" s="203"/>
      <c r="O360" s="203"/>
      <c r="P360" s="203"/>
      <c r="Q360" s="203"/>
      <c r="R360" s="203"/>
      <c r="S360" s="203"/>
      <c r="T360" s="203"/>
      <c r="U360" s="203"/>
      <c r="V360" s="203"/>
      <c r="W360" s="203"/>
      <c r="X360" s="203"/>
      <c r="Y360" s="204"/>
    </row>
    <row r="361" spans="1:25" s="7" customFormat="1" ht="30" customHeight="1" x14ac:dyDescent="0.25">
      <c r="A361" s="61"/>
      <c r="B361" s="195" t="s">
        <v>931</v>
      </c>
      <c r="C361" s="196"/>
      <c r="D361" s="197"/>
      <c r="E361" s="193" t="s">
        <v>1149</v>
      </c>
      <c r="F361" s="194"/>
      <c r="G361" s="192" t="s">
        <v>744</v>
      </c>
      <c r="H361" s="193"/>
      <c r="I361" s="194"/>
      <c r="J361" s="192" t="s">
        <v>745</v>
      </c>
      <c r="K361" s="193"/>
      <c r="L361" s="193"/>
      <c r="M361" s="193"/>
      <c r="N361" s="193"/>
      <c r="O361" s="194"/>
      <c r="P361" s="91"/>
      <c r="Q361" s="91"/>
      <c r="R361" s="91"/>
      <c r="S361" s="61"/>
      <c r="T361" s="91"/>
      <c r="U361" s="91"/>
      <c r="V361" s="91"/>
      <c r="W361" s="98" t="s">
        <v>1157</v>
      </c>
      <c r="X361" s="184" t="s">
        <v>1126</v>
      </c>
      <c r="Y361" s="99"/>
    </row>
    <row r="362" spans="1:25" s="7" customFormat="1" ht="120" x14ac:dyDescent="0.25">
      <c r="A362" s="61"/>
      <c r="B362" s="195" t="s">
        <v>932</v>
      </c>
      <c r="C362" s="196"/>
      <c r="D362" s="197"/>
      <c r="E362" s="193" t="s">
        <v>1149</v>
      </c>
      <c r="F362" s="194"/>
      <c r="G362" s="192" t="s">
        <v>744</v>
      </c>
      <c r="H362" s="193"/>
      <c r="I362" s="194"/>
      <c r="J362" s="192" t="s">
        <v>745</v>
      </c>
      <c r="K362" s="193"/>
      <c r="L362" s="193"/>
      <c r="M362" s="193"/>
      <c r="N362" s="193"/>
      <c r="O362" s="194"/>
      <c r="P362" s="91"/>
      <c r="Q362" s="91"/>
      <c r="R362" s="91"/>
      <c r="S362" s="61"/>
      <c r="T362" s="91"/>
      <c r="U362" s="91"/>
      <c r="V362" s="91"/>
      <c r="W362" s="98" t="s">
        <v>1124</v>
      </c>
      <c r="X362" s="185"/>
      <c r="Y362" s="99"/>
    </row>
    <row r="363" spans="1:25" s="7" customFormat="1" ht="117" customHeight="1" x14ac:dyDescent="0.25">
      <c r="A363" s="61"/>
      <c r="B363" s="195" t="s">
        <v>933</v>
      </c>
      <c r="C363" s="196"/>
      <c r="D363" s="197"/>
      <c r="E363" s="193" t="s">
        <v>1149</v>
      </c>
      <c r="F363" s="194"/>
      <c r="G363" s="192" t="s">
        <v>744</v>
      </c>
      <c r="H363" s="193"/>
      <c r="I363" s="194"/>
      <c r="J363" s="192" t="s">
        <v>745</v>
      </c>
      <c r="K363" s="193"/>
      <c r="L363" s="193"/>
      <c r="M363" s="193"/>
      <c r="N363" s="193"/>
      <c r="O363" s="194"/>
      <c r="P363" s="91"/>
      <c r="Q363" s="91"/>
      <c r="R363" s="91"/>
      <c r="S363" s="61"/>
      <c r="T363" s="91"/>
      <c r="U363" s="91"/>
      <c r="V363" s="91"/>
      <c r="W363" s="151" t="s">
        <v>1157</v>
      </c>
      <c r="X363" s="185"/>
      <c r="Y363" s="99"/>
    </row>
    <row r="364" spans="1:25" s="7" customFormat="1" ht="66.75" customHeight="1" x14ac:dyDescent="0.25">
      <c r="A364" s="61"/>
      <c r="B364" s="195" t="s">
        <v>934</v>
      </c>
      <c r="C364" s="196"/>
      <c r="D364" s="197"/>
      <c r="E364" s="193" t="s">
        <v>1149</v>
      </c>
      <c r="F364" s="194"/>
      <c r="G364" s="192" t="s">
        <v>744</v>
      </c>
      <c r="H364" s="193"/>
      <c r="I364" s="194"/>
      <c r="J364" s="192" t="s">
        <v>745</v>
      </c>
      <c r="K364" s="193"/>
      <c r="L364" s="193"/>
      <c r="M364" s="193"/>
      <c r="N364" s="193"/>
      <c r="O364" s="194"/>
      <c r="P364" s="91"/>
      <c r="Q364" s="91"/>
      <c r="R364" s="91"/>
      <c r="S364" s="61"/>
      <c r="T364" s="91"/>
      <c r="U364" s="91"/>
      <c r="V364" s="91"/>
      <c r="W364" s="98" t="s">
        <v>1158</v>
      </c>
      <c r="X364" s="185"/>
      <c r="Y364" s="99"/>
    </row>
    <row r="365" spans="1:25" s="7" customFormat="1" ht="87" customHeight="1" x14ac:dyDescent="0.25">
      <c r="A365" s="61"/>
      <c r="B365" s="195" t="s">
        <v>935</v>
      </c>
      <c r="C365" s="196"/>
      <c r="D365" s="197"/>
      <c r="E365" s="193"/>
      <c r="F365" s="194"/>
      <c r="G365" s="192" t="s">
        <v>744</v>
      </c>
      <c r="H365" s="193"/>
      <c r="I365" s="194"/>
      <c r="J365" s="192" t="s">
        <v>745</v>
      </c>
      <c r="K365" s="193"/>
      <c r="L365" s="193"/>
      <c r="M365" s="193"/>
      <c r="N365" s="193"/>
      <c r="O365" s="194"/>
      <c r="P365" s="91"/>
      <c r="Q365" s="91"/>
      <c r="R365" s="91"/>
      <c r="S365" s="61"/>
      <c r="T365" s="91"/>
      <c r="U365" s="91"/>
      <c r="V365" s="91"/>
      <c r="W365" s="173" t="s">
        <v>1125</v>
      </c>
      <c r="X365" s="185"/>
      <c r="Y365" s="99"/>
    </row>
    <row r="366" spans="1:25" s="7" customFormat="1" ht="34.5" customHeight="1" x14ac:dyDescent="0.25">
      <c r="A366" s="61"/>
      <c r="B366" s="195" t="s">
        <v>936</v>
      </c>
      <c r="C366" s="196"/>
      <c r="D366" s="197"/>
      <c r="E366" s="193" t="s">
        <v>1149</v>
      </c>
      <c r="F366" s="194"/>
      <c r="G366" s="192" t="s">
        <v>744</v>
      </c>
      <c r="H366" s="193"/>
      <c r="I366" s="194"/>
      <c r="J366" s="192" t="s">
        <v>745</v>
      </c>
      <c r="K366" s="193"/>
      <c r="L366" s="193"/>
      <c r="M366" s="193"/>
      <c r="N366" s="193"/>
      <c r="O366" s="194"/>
      <c r="P366" s="91"/>
      <c r="Q366" s="91"/>
      <c r="R366" s="91"/>
      <c r="S366" s="61"/>
      <c r="T366" s="91"/>
      <c r="U366" s="91"/>
      <c r="V366" s="91"/>
      <c r="W366" s="98" t="s">
        <v>1157</v>
      </c>
      <c r="X366" s="186"/>
      <c r="Y366" s="99"/>
    </row>
    <row r="367" spans="1:25" x14ac:dyDescent="0.25">
      <c r="A367" s="198"/>
      <c r="B367" s="212" t="s">
        <v>233</v>
      </c>
      <c r="C367" s="205" t="s">
        <v>57</v>
      </c>
      <c r="D367" s="107" t="s">
        <v>18</v>
      </c>
      <c r="E367" s="99">
        <v>3</v>
      </c>
      <c r="F367" s="99">
        <v>3</v>
      </c>
      <c r="G367" s="99">
        <v>3</v>
      </c>
      <c r="H367" s="99">
        <v>3</v>
      </c>
      <c r="I367" s="99">
        <v>3</v>
      </c>
      <c r="J367" s="99">
        <v>4</v>
      </c>
      <c r="K367" s="99">
        <v>4</v>
      </c>
      <c r="L367" s="99">
        <v>4</v>
      </c>
      <c r="M367" s="99">
        <v>4</v>
      </c>
      <c r="N367" s="99">
        <v>5</v>
      </c>
      <c r="O367" s="99">
        <v>5</v>
      </c>
      <c r="S367" s="198" t="s">
        <v>19</v>
      </c>
      <c r="W367" s="94"/>
      <c r="X367" s="99"/>
      <c r="Y367" s="94"/>
    </row>
    <row r="368" spans="1:25" ht="18" customHeight="1" x14ac:dyDescent="0.25">
      <c r="A368" s="198"/>
      <c r="B368" s="212"/>
      <c r="C368" s="206"/>
      <c r="D368" s="107" t="s">
        <v>20</v>
      </c>
      <c r="E368" s="99">
        <v>3</v>
      </c>
      <c r="F368" s="99">
        <v>3</v>
      </c>
      <c r="G368" s="99">
        <v>4</v>
      </c>
      <c r="H368" s="99">
        <v>4</v>
      </c>
      <c r="I368" s="99">
        <v>4</v>
      </c>
      <c r="J368" s="99">
        <v>4</v>
      </c>
      <c r="K368" s="99">
        <v>5</v>
      </c>
      <c r="L368" s="99">
        <v>5</v>
      </c>
      <c r="M368" s="99">
        <v>5</v>
      </c>
      <c r="N368" s="99">
        <v>6</v>
      </c>
      <c r="O368" s="99">
        <v>6</v>
      </c>
      <c r="S368" s="198"/>
      <c r="W368" s="94"/>
      <c r="X368" s="99"/>
      <c r="Y368" s="94"/>
    </row>
    <row r="369" spans="1:25" s="9" customFormat="1" ht="14.25" customHeight="1" x14ac:dyDescent="0.2">
      <c r="A369" s="112" t="s">
        <v>241</v>
      </c>
      <c r="B369" s="213" t="s">
        <v>242</v>
      </c>
      <c r="C369" s="214"/>
      <c r="D369" s="214"/>
      <c r="E369" s="214"/>
      <c r="F369" s="214"/>
      <c r="G369" s="214"/>
      <c r="H369" s="214"/>
      <c r="I369" s="214"/>
      <c r="J369" s="214"/>
      <c r="K369" s="214"/>
      <c r="L369" s="214"/>
      <c r="M369" s="214"/>
      <c r="N369" s="214"/>
      <c r="O369" s="215"/>
      <c r="S369" s="112"/>
      <c r="W369" s="113"/>
      <c r="X369" s="113"/>
      <c r="Y369" s="113"/>
    </row>
    <row r="370" spans="1:25" s="41" customFormat="1" ht="14.25" customHeight="1" x14ac:dyDescent="0.2">
      <c r="A370" s="140" t="s">
        <v>217</v>
      </c>
      <c r="B370" s="242" t="s">
        <v>937</v>
      </c>
      <c r="C370" s="243"/>
      <c r="D370" s="243"/>
      <c r="E370" s="243"/>
      <c r="F370" s="243"/>
      <c r="G370" s="243"/>
      <c r="H370" s="243"/>
      <c r="I370" s="243"/>
      <c r="J370" s="243"/>
      <c r="K370" s="243"/>
      <c r="L370" s="243"/>
      <c r="M370" s="243"/>
      <c r="N370" s="243"/>
      <c r="O370" s="244"/>
      <c r="S370" s="146"/>
      <c r="W370" s="138"/>
      <c r="X370" s="138"/>
      <c r="Y370" s="138"/>
    </row>
    <row r="371" spans="1:25" s="9" customFormat="1" ht="14.25" customHeight="1" x14ac:dyDescent="0.25">
      <c r="A371" s="112" t="s">
        <v>938</v>
      </c>
      <c r="B371" s="338" t="s">
        <v>940</v>
      </c>
      <c r="C371" s="339"/>
      <c r="D371" s="339"/>
      <c r="E371" s="339"/>
      <c r="F371" s="339"/>
      <c r="G371" s="339"/>
      <c r="H371" s="339"/>
      <c r="I371" s="339"/>
      <c r="J371" s="339"/>
      <c r="K371" s="339"/>
      <c r="L371" s="339"/>
      <c r="M371" s="339"/>
      <c r="N371" s="339"/>
      <c r="O371" s="339"/>
      <c r="P371" s="340"/>
      <c r="Q371" s="340"/>
      <c r="R371" s="340"/>
      <c r="S371" s="340"/>
      <c r="T371" s="340"/>
      <c r="U371" s="340"/>
      <c r="V371" s="340"/>
      <c r="W371" s="340"/>
      <c r="X371" s="340"/>
      <c r="Y371" s="341"/>
    </row>
    <row r="372" spans="1:25" s="127" customFormat="1" ht="28.5" customHeight="1" x14ac:dyDescent="0.25">
      <c r="A372" s="125" t="s">
        <v>939</v>
      </c>
      <c r="B372" s="207" t="s">
        <v>248</v>
      </c>
      <c r="C372" s="208"/>
      <c r="D372" s="208"/>
      <c r="E372" s="208"/>
      <c r="F372" s="208"/>
      <c r="G372" s="208"/>
      <c r="H372" s="208"/>
      <c r="I372" s="208"/>
      <c r="J372" s="208"/>
      <c r="K372" s="208"/>
      <c r="L372" s="208"/>
      <c r="M372" s="208"/>
      <c r="N372" s="208"/>
      <c r="O372" s="208"/>
      <c r="P372" s="208"/>
      <c r="Q372" s="208"/>
      <c r="R372" s="208"/>
      <c r="S372" s="208"/>
      <c r="T372" s="208"/>
      <c r="U372" s="208"/>
      <c r="V372" s="208"/>
      <c r="W372" s="208"/>
      <c r="X372" s="208"/>
      <c r="Y372" s="209"/>
    </row>
    <row r="373" spans="1:25" s="91" customFormat="1" ht="209.25" customHeight="1" x14ac:dyDescent="0.25">
      <c r="A373" s="61"/>
      <c r="B373" s="195" t="s">
        <v>941</v>
      </c>
      <c r="C373" s="196"/>
      <c r="D373" s="197"/>
      <c r="E373" s="193" t="s">
        <v>1149</v>
      </c>
      <c r="F373" s="194"/>
      <c r="G373" s="192" t="s">
        <v>744</v>
      </c>
      <c r="H373" s="193"/>
      <c r="I373" s="194"/>
      <c r="J373" s="192" t="s">
        <v>745</v>
      </c>
      <c r="K373" s="193"/>
      <c r="L373" s="193"/>
      <c r="M373" s="193"/>
      <c r="N373" s="193"/>
      <c r="O373" s="194"/>
      <c r="S373" s="61"/>
      <c r="W373" s="165" t="s">
        <v>1131</v>
      </c>
      <c r="X373" s="158" t="s">
        <v>1127</v>
      </c>
      <c r="Y373" s="173" t="s">
        <v>1128</v>
      </c>
    </row>
    <row r="374" spans="1:25" s="91" customFormat="1" ht="81.75" customHeight="1" x14ac:dyDescent="0.25">
      <c r="A374" s="61"/>
      <c r="B374" s="219" t="s">
        <v>942</v>
      </c>
      <c r="C374" s="220"/>
      <c r="D374" s="221"/>
      <c r="E374" s="193" t="s">
        <v>1149</v>
      </c>
      <c r="F374" s="194"/>
      <c r="G374" s="192" t="s">
        <v>744</v>
      </c>
      <c r="H374" s="193"/>
      <c r="I374" s="194"/>
      <c r="J374" s="192" t="s">
        <v>745</v>
      </c>
      <c r="K374" s="193"/>
      <c r="L374" s="193"/>
      <c r="M374" s="193"/>
      <c r="N374" s="193"/>
      <c r="O374" s="194"/>
      <c r="S374" s="61"/>
      <c r="W374" s="179" t="s">
        <v>1129</v>
      </c>
      <c r="X374" s="184" t="s">
        <v>991</v>
      </c>
      <c r="Y374" s="158"/>
    </row>
    <row r="375" spans="1:25" s="91" customFormat="1" ht="87.75" customHeight="1" x14ac:dyDescent="0.25">
      <c r="A375" s="61"/>
      <c r="B375" s="195" t="s">
        <v>943</v>
      </c>
      <c r="C375" s="196"/>
      <c r="D375" s="197"/>
      <c r="E375" s="193"/>
      <c r="F375" s="194"/>
      <c r="G375" s="192" t="s">
        <v>744</v>
      </c>
      <c r="H375" s="193"/>
      <c r="I375" s="194"/>
      <c r="J375" s="192" t="s">
        <v>745</v>
      </c>
      <c r="K375" s="193"/>
      <c r="L375" s="193"/>
      <c r="M375" s="193"/>
      <c r="N375" s="193"/>
      <c r="O375" s="194"/>
      <c r="S375" s="61"/>
      <c r="W375" s="158" t="s">
        <v>1130</v>
      </c>
      <c r="X375" s="190"/>
      <c r="Y375" s="98"/>
    </row>
    <row r="376" spans="1:25" s="91" customFormat="1" ht="110.25" customHeight="1" x14ac:dyDescent="0.25">
      <c r="A376" s="61"/>
      <c r="B376" s="195" t="s">
        <v>944</v>
      </c>
      <c r="C376" s="196"/>
      <c r="D376" s="197"/>
      <c r="E376" s="193" t="s">
        <v>1149</v>
      </c>
      <c r="F376" s="194"/>
      <c r="G376" s="192" t="s">
        <v>744</v>
      </c>
      <c r="H376" s="193"/>
      <c r="I376" s="194"/>
      <c r="J376" s="192" t="s">
        <v>745</v>
      </c>
      <c r="K376" s="193"/>
      <c r="L376" s="193"/>
      <c r="M376" s="193"/>
      <c r="N376" s="193"/>
      <c r="O376" s="194"/>
      <c r="S376" s="61"/>
      <c r="W376" s="158" t="s">
        <v>1132</v>
      </c>
      <c r="X376" s="191"/>
      <c r="Y376" s="98"/>
    </row>
    <row r="377" spans="1:25" s="91" customFormat="1" ht="90" x14ac:dyDescent="0.25">
      <c r="A377" s="61"/>
      <c r="B377" s="195" t="s">
        <v>945</v>
      </c>
      <c r="C377" s="196"/>
      <c r="D377" s="197"/>
      <c r="E377" s="193"/>
      <c r="F377" s="194"/>
      <c r="G377" s="192" t="s">
        <v>744</v>
      </c>
      <c r="H377" s="193"/>
      <c r="I377" s="194"/>
      <c r="J377" s="192" t="s">
        <v>745</v>
      </c>
      <c r="K377" s="193"/>
      <c r="L377" s="193"/>
      <c r="M377" s="193"/>
      <c r="N377" s="193"/>
      <c r="O377" s="194"/>
      <c r="S377" s="61"/>
      <c r="W377" s="158" t="s">
        <v>1130</v>
      </c>
      <c r="X377" s="129" t="s">
        <v>946</v>
      </c>
      <c r="Y377" s="98"/>
    </row>
    <row r="378" spans="1:25" x14ac:dyDescent="0.25">
      <c r="A378" s="198"/>
      <c r="B378" s="212" t="s">
        <v>249</v>
      </c>
      <c r="C378" s="205" t="s">
        <v>947</v>
      </c>
      <c r="D378" s="107" t="s">
        <v>18</v>
      </c>
      <c r="E378" s="99">
        <v>60</v>
      </c>
      <c r="F378" s="99">
        <v>59</v>
      </c>
      <c r="G378" s="99">
        <v>59</v>
      </c>
      <c r="H378" s="99">
        <v>58.5</v>
      </c>
      <c r="I378" s="99">
        <v>58.5</v>
      </c>
      <c r="J378" s="99">
        <v>58</v>
      </c>
      <c r="K378" s="99">
        <v>58</v>
      </c>
      <c r="L378" s="99">
        <v>57.5</v>
      </c>
      <c r="M378" s="99">
        <v>57.5</v>
      </c>
      <c r="N378" s="99">
        <v>56.5</v>
      </c>
      <c r="O378" s="99">
        <v>56</v>
      </c>
      <c r="S378" s="198" t="s">
        <v>19</v>
      </c>
      <c r="W378" s="94"/>
      <c r="X378" s="99"/>
      <c r="Y378" s="94"/>
    </row>
    <row r="379" spans="1:25" x14ac:dyDescent="0.25">
      <c r="A379" s="198"/>
      <c r="B379" s="212"/>
      <c r="C379" s="206"/>
      <c r="D379" s="107" t="s">
        <v>20</v>
      </c>
      <c r="E379" s="99">
        <v>58.5</v>
      </c>
      <c r="F379" s="99">
        <v>58</v>
      </c>
      <c r="G379" s="99">
        <v>57.5</v>
      </c>
      <c r="H379" s="99">
        <v>57</v>
      </c>
      <c r="I379" s="99">
        <v>56.5</v>
      </c>
      <c r="J379" s="99">
        <v>56</v>
      </c>
      <c r="K379" s="99">
        <v>55.5</v>
      </c>
      <c r="L379" s="99">
        <v>55</v>
      </c>
      <c r="M379" s="99">
        <v>54.5</v>
      </c>
      <c r="N379" s="99">
        <v>54</v>
      </c>
      <c r="O379" s="99">
        <v>53.5</v>
      </c>
      <c r="S379" s="198"/>
      <c r="W379" s="94"/>
      <c r="X379" s="99"/>
      <c r="Y379" s="94"/>
    </row>
    <row r="380" spans="1:25" x14ac:dyDescent="0.25">
      <c r="A380" s="198"/>
      <c r="B380" s="212" t="s">
        <v>251</v>
      </c>
      <c r="C380" s="205" t="s">
        <v>252</v>
      </c>
      <c r="D380" s="107" t="s">
        <v>18</v>
      </c>
      <c r="E380" s="99">
        <v>600</v>
      </c>
      <c r="F380" s="99">
        <v>600</v>
      </c>
      <c r="G380" s="99">
        <v>600</v>
      </c>
      <c r="H380" s="99">
        <v>600</v>
      </c>
      <c r="I380" s="99">
        <v>600</v>
      </c>
      <c r="J380" s="99">
        <v>600</v>
      </c>
      <c r="K380" s="99">
        <v>600</v>
      </c>
      <c r="L380" s="99">
        <v>600</v>
      </c>
      <c r="M380" s="99">
        <v>600</v>
      </c>
      <c r="N380" s="99">
        <v>600</v>
      </c>
      <c r="O380" s="99">
        <v>600</v>
      </c>
      <c r="S380" s="198" t="s">
        <v>19</v>
      </c>
      <c r="W380" s="94"/>
      <c r="X380" s="99"/>
      <c r="Y380" s="94"/>
    </row>
    <row r="381" spans="1:25" x14ac:dyDescent="0.25">
      <c r="A381" s="198"/>
      <c r="B381" s="205"/>
      <c r="C381" s="238"/>
      <c r="D381" s="172" t="s">
        <v>20</v>
      </c>
      <c r="E381" s="170">
        <v>690</v>
      </c>
      <c r="F381" s="170">
        <v>690</v>
      </c>
      <c r="G381" s="170">
        <v>690</v>
      </c>
      <c r="H381" s="170">
        <v>690</v>
      </c>
      <c r="I381" s="170">
        <v>690</v>
      </c>
      <c r="J381" s="170">
        <v>690</v>
      </c>
      <c r="K381" s="170">
        <v>690</v>
      </c>
      <c r="L381" s="170">
        <v>690</v>
      </c>
      <c r="M381" s="170">
        <v>690</v>
      </c>
      <c r="N381" s="170">
        <v>690</v>
      </c>
      <c r="O381" s="170">
        <v>690</v>
      </c>
      <c r="S381" s="228"/>
      <c r="W381" s="357"/>
      <c r="X381" s="170"/>
      <c r="Y381" s="357"/>
    </row>
    <row r="382" spans="1:25" s="127" customFormat="1" ht="28.5" customHeight="1" x14ac:dyDescent="0.25">
      <c r="A382" s="125" t="s">
        <v>948</v>
      </c>
      <c r="B382" s="361" t="s">
        <v>257</v>
      </c>
      <c r="C382" s="361"/>
      <c r="D382" s="361"/>
      <c r="E382" s="361"/>
      <c r="F382" s="361"/>
      <c r="G382" s="361"/>
      <c r="H382" s="361"/>
      <c r="I382" s="361"/>
      <c r="J382" s="361"/>
      <c r="K382" s="361"/>
      <c r="L382" s="361"/>
      <c r="M382" s="361"/>
      <c r="N382" s="361"/>
      <c r="O382" s="361"/>
      <c r="P382" s="361"/>
      <c r="Q382" s="361"/>
      <c r="R382" s="361"/>
      <c r="S382" s="361"/>
      <c r="T382" s="361"/>
      <c r="U382" s="361"/>
      <c r="V382" s="361"/>
      <c r="W382" s="361"/>
      <c r="X382" s="361"/>
      <c r="Y382" s="361"/>
    </row>
    <row r="383" spans="1:25" s="91" customFormat="1" ht="121.5" customHeight="1" x14ac:dyDescent="0.25">
      <c r="A383" s="61"/>
      <c r="B383" s="230" t="s">
        <v>949</v>
      </c>
      <c r="C383" s="231"/>
      <c r="D383" s="232"/>
      <c r="E383" s="350" t="s">
        <v>1149</v>
      </c>
      <c r="F383" s="351"/>
      <c r="G383" s="352" t="s">
        <v>744</v>
      </c>
      <c r="H383" s="350"/>
      <c r="I383" s="351"/>
      <c r="J383" s="352" t="s">
        <v>745</v>
      </c>
      <c r="K383" s="350"/>
      <c r="L383" s="350"/>
      <c r="M383" s="350"/>
      <c r="N383" s="350"/>
      <c r="O383" s="351"/>
      <c r="S383" s="353"/>
      <c r="W383" s="335" t="s">
        <v>1130</v>
      </c>
      <c r="X383" s="334" t="s">
        <v>1134</v>
      </c>
      <c r="Y383" s="335" t="s">
        <v>1133</v>
      </c>
    </row>
    <row r="384" spans="1:25" s="91" customFormat="1" ht="90" customHeight="1" x14ac:dyDescent="0.25">
      <c r="A384" s="61"/>
      <c r="B384" s="195" t="s">
        <v>950</v>
      </c>
      <c r="C384" s="196"/>
      <c r="D384" s="197"/>
      <c r="E384" s="193" t="s">
        <v>1149</v>
      </c>
      <c r="F384" s="194"/>
      <c r="G384" s="192" t="s">
        <v>744</v>
      </c>
      <c r="H384" s="193"/>
      <c r="I384" s="194"/>
      <c r="J384" s="192" t="s">
        <v>745</v>
      </c>
      <c r="K384" s="193"/>
      <c r="L384" s="193"/>
      <c r="M384" s="193"/>
      <c r="N384" s="193"/>
      <c r="O384" s="194"/>
      <c r="S384" s="61"/>
      <c r="W384" s="334"/>
      <c r="X384" s="331"/>
      <c r="Y384" s="186"/>
    </row>
    <row r="385" spans="1:25" s="127" customFormat="1" ht="28.5" customHeight="1" x14ac:dyDescent="0.25">
      <c r="A385" s="125" t="s">
        <v>951</v>
      </c>
      <c r="B385" s="207" t="s">
        <v>260</v>
      </c>
      <c r="C385" s="208"/>
      <c r="D385" s="208"/>
      <c r="E385" s="208"/>
      <c r="F385" s="208"/>
      <c r="G385" s="208"/>
      <c r="H385" s="208"/>
      <c r="I385" s="208"/>
      <c r="J385" s="208"/>
      <c r="K385" s="208"/>
      <c r="L385" s="208"/>
      <c r="M385" s="208"/>
      <c r="N385" s="208"/>
      <c r="O385" s="208"/>
      <c r="P385" s="208"/>
      <c r="Q385" s="208"/>
      <c r="R385" s="208"/>
      <c r="S385" s="208"/>
      <c r="T385" s="208"/>
      <c r="U385" s="208"/>
      <c r="V385" s="208"/>
      <c r="W385" s="208"/>
      <c r="X385" s="208"/>
      <c r="Y385" s="209"/>
    </row>
    <row r="386" spans="1:25" s="91" customFormat="1" ht="68.25" customHeight="1" x14ac:dyDescent="0.25">
      <c r="A386" s="61"/>
      <c r="B386" s="195" t="s">
        <v>952</v>
      </c>
      <c r="C386" s="196"/>
      <c r="D386" s="197"/>
      <c r="E386" s="193" t="s">
        <v>1149</v>
      </c>
      <c r="F386" s="194"/>
      <c r="G386" s="192" t="s">
        <v>744</v>
      </c>
      <c r="H386" s="193"/>
      <c r="I386" s="194"/>
      <c r="J386" s="192" t="s">
        <v>745</v>
      </c>
      <c r="K386" s="193"/>
      <c r="L386" s="193"/>
      <c r="M386" s="193"/>
      <c r="N386" s="193"/>
      <c r="O386" s="194"/>
      <c r="S386" s="61"/>
      <c r="W386" s="184" t="s">
        <v>1135</v>
      </c>
      <c r="X386" s="184" t="s">
        <v>1137</v>
      </c>
      <c r="Y386" s="184" t="s">
        <v>1138</v>
      </c>
    </row>
    <row r="387" spans="1:25" s="91" customFormat="1" ht="51.75" customHeight="1" x14ac:dyDescent="0.25">
      <c r="A387" s="61"/>
      <c r="B387" s="195" t="s">
        <v>953</v>
      </c>
      <c r="C387" s="196"/>
      <c r="D387" s="197"/>
      <c r="E387" s="193" t="s">
        <v>1149</v>
      </c>
      <c r="F387" s="194"/>
      <c r="G387" s="192" t="s">
        <v>744</v>
      </c>
      <c r="H387" s="193"/>
      <c r="I387" s="194"/>
      <c r="J387" s="192" t="s">
        <v>745</v>
      </c>
      <c r="K387" s="193"/>
      <c r="L387" s="193"/>
      <c r="M387" s="193"/>
      <c r="N387" s="193"/>
      <c r="O387" s="194"/>
      <c r="S387" s="61"/>
      <c r="W387" s="186"/>
      <c r="X387" s="190"/>
      <c r="Y387" s="186"/>
    </row>
    <row r="388" spans="1:25" s="91" customFormat="1" ht="60" x14ac:dyDescent="0.25">
      <c r="A388" s="61"/>
      <c r="B388" s="195" t="s">
        <v>954</v>
      </c>
      <c r="C388" s="196"/>
      <c r="D388" s="197"/>
      <c r="E388" s="193" t="s">
        <v>1149</v>
      </c>
      <c r="F388" s="194"/>
      <c r="G388" s="192" t="s">
        <v>744</v>
      </c>
      <c r="H388" s="193"/>
      <c r="I388" s="194"/>
      <c r="J388" s="192" t="s">
        <v>745</v>
      </c>
      <c r="K388" s="193"/>
      <c r="L388" s="193"/>
      <c r="M388" s="193"/>
      <c r="N388" s="193"/>
      <c r="O388" s="194"/>
      <c r="S388" s="61"/>
      <c r="W388" s="98" t="s">
        <v>1136</v>
      </c>
      <c r="X388" s="191"/>
      <c r="Y388" s="98"/>
    </row>
    <row r="389" spans="1:25" s="127" customFormat="1" ht="28.5" customHeight="1" x14ac:dyDescent="0.25">
      <c r="A389" s="125" t="s">
        <v>955</v>
      </c>
      <c r="B389" s="207" t="s">
        <v>263</v>
      </c>
      <c r="C389" s="208"/>
      <c r="D389" s="208"/>
      <c r="E389" s="208"/>
      <c r="F389" s="208"/>
      <c r="G389" s="208"/>
      <c r="H389" s="208"/>
      <c r="I389" s="208"/>
      <c r="J389" s="208"/>
      <c r="K389" s="208"/>
      <c r="L389" s="208"/>
      <c r="M389" s="208"/>
      <c r="N389" s="208"/>
      <c r="O389" s="208"/>
      <c r="P389" s="208"/>
      <c r="Q389" s="208"/>
      <c r="R389" s="208"/>
      <c r="S389" s="208"/>
      <c r="T389" s="208"/>
      <c r="U389" s="208"/>
      <c r="V389" s="208"/>
      <c r="W389" s="208"/>
      <c r="X389" s="208"/>
      <c r="Y389" s="209"/>
    </row>
    <row r="390" spans="1:25" s="91" customFormat="1" ht="81.75" customHeight="1" x14ac:dyDescent="0.25">
      <c r="A390" s="61"/>
      <c r="B390" s="195" t="s">
        <v>956</v>
      </c>
      <c r="C390" s="196"/>
      <c r="D390" s="197"/>
      <c r="E390" s="193" t="s">
        <v>1149</v>
      </c>
      <c r="F390" s="194"/>
      <c r="G390" s="192" t="s">
        <v>744</v>
      </c>
      <c r="H390" s="193"/>
      <c r="I390" s="194"/>
      <c r="J390" s="192" t="s">
        <v>745</v>
      </c>
      <c r="K390" s="193"/>
      <c r="L390" s="193"/>
      <c r="M390" s="193"/>
      <c r="N390" s="193"/>
      <c r="O390" s="194"/>
      <c r="S390" s="61"/>
      <c r="W390" s="184" t="s">
        <v>1136</v>
      </c>
      <c r="X390" s="184" t="s">
        <v>959</v>
      </c>
      <c r="Y390" s="98"/>
    </row>
    <row r="391" spans="1:25" s="91" customFormat="1" ht="47.25" customHeight="1" x14ac:dyDescent="0.25">
      <c r="A391" s="61"/>
      <c r="B391" s="195" t="s">
        <v>957</v>
      </c>
      <c r="C391" s="196"/>
      <c r="D391" s="197"/>
      <c r="E391" s="193" t="s">
        <v>1149</v>
      </c>
      <c r="F391" s="194"/>
      <c r="G391" s="192" t="s">
        <v>744</v>
      </c>
      <c r="H391" s="193"/>
      <c r="I391" s="194"/>
      <c r="J391" s="192" t="s">
        <v>745</v>
      </c>
      <c r="K391" s="193"/>
      <c r="L391" s="193"/>
      <c r="M391" s="193"/>
      <c r="N391" s="193"/>
      <c r="O391" s="194"/>
      <c r="S391" s="61"/>
      <c r="W391" s="190"/>
      <c r="X391" s="190"/>
      <c r="Y391" s="98"/>
    </row>
    <row r="392" spans="1:25" s="91" customFormat="1" ht="49.5" customHeight="1" x14ac:dyDescent="0.25">
      <c r="A392" s="61"/>
      <c r="B392" s="195" t="s">
        <v>958</v>
      </c>
      <c r="C392" s="196"/>
      <c r="D392" s="197"/>
      <c r="E392" s="193" t="s">
        <v>1149</v>
      </c>
      <c r="F392" s="194"/>
      <c r="G392" s="192" t="s">
        <v>744</v>
      </c>
      <c r="H392" s="193"/>
      <c r="I392" s="194"/>
      <c r="J392" s="192" t="s">
        <v>745</v>
      </c>
      <c r="K392" s="193"/>
      <c r="L392" s="193"/>
      <c r="M392" s="193"/>
      <c r="N392" s="193"/>
      <c r="O392" s="194"/>
      <c r="S392" s="61"/>
      <c r="W392" s="191"/>
      <c r="X392" s="191"/>
      <c r="Y392" s="98"/>
    </row>
    <row r="393" spans="1:25" s="9" customFormat="1" ht="14.25" customHeight="1" x14ac:dyDescent="0.2">
      <c r="A393" s="112" t="s">
        <v>960</v>
      </c>
      <c r="B393" s="213" t="s">
        <v>961</v>
      </c>
      <c r="C393" s="214"/>
      <c r="D393" s="214"/>
      <c r="E393" s="214"/>
      <c r="F393" s="214"/>
      <c r="G393" s="214"/>
      <c r="H393" s="214"/>
      <c r="I393" s="214"/>
      <c r="J393" s="214"/>
      <c r="K393" s="214"/>
      <c r="L393" s="214"/>
      <c r="M393" s="214"/>
      <c r="N393" s="214"/>
      <c r="O393" s="215"/>
      <c r="S393" s="112"/>
      <c r="W393" s="113"/>
      <c r="X393" s="113"/>
      <c r="Y393" s="113"/>
    </row>
    <row r="394" spans="1:25" s="127" customFormat="1" ht="34.5" customHeight="1" x14ac:dyDescent="0.25">
      <c r="A394" s="125" t="s">
        <v>962</v>
      </c>
      <c r="B394" s="207" t="s">
        <v>963</v>
      </c>
      <c r="C394" s="208"/>
      <c r="D394" s="208"/>
      <c r="E394" s="208"/>
      <c r="F394" s="208"/>
      <c r="G394" s="208"/>
      <c r="H394" s="208"/>
      <c r="I394" s="208"/>
      <c r="J394" s="208"/>
      <c r="K394" s="208"/>
      <c r="L394" s="208"/>
      <c r="M394" s="208"/>
      <c r="N394" s="208"/>
      <c r="O394" s="208"/>
      <c r="P394" s="208"/>
      <c r="Q394" s="208"/>
      <c r="R394" s="208"/>
      <c r="S394" s="208"/>
      <c r="T394" s="208"/>
      <c r="U394" s="208"/>
      <c r="V394" s="208"/>
      <c r="W394" s="208"/>
      <c r="X394" s="208"/>
      <c r="Y394" s="209"/>
    </row>
    <row r="395" spans="1:25" s="91" customFormat="1" ht="167.25" customHeight="1" x14ac:dyDescent="0.25">
      <c r="A395" s="61"/>
      <c r="B395" s="195" t="s">
        <v>964</v>
      </c>
      <c r="C395" s="196"/>
      <c r="D395" s="197"/>
      <c r="E395" s="193" t="s">
        <v>1149</v>
      </c>
      <c r="F395" s="194"/>
      <c r="G395" s="199" t="s">
        <v>744</v>
      </c>
      <c r="H395" s="200"/>
      <c r="I395" s="201"/>
      <c r="J395" s="199" t="s">
        <v>745</v>
      </c>
      <c r="K395" s="200"/>
      <c r="L395" s="200"/>
      <c r="M395" s="200"/>
      <c r="N395" s="200"/>
      <c r="O395" s="201"/>
      <c r="P395" s="162"/>
      <c r="Q395" s="162"/>
      <c r="R395" s="162"/>
      <c r="S395" s="163"/>
      <c r="T395" s="162"/>
      <c r="U395" s="162"/>
      <c r="V395" s="162"/>
      <c r="W395" s="158" t="s">
        <v>1139</v>
      </c>
      <c r="X395" s="167" t="s">
        <v>1142</v>
      </c>
      <c r="Y395" s="98"/>
    </row>
    <row r="396" spans="1:25" s="91" customFormat="1" ht="189.75" customHeight="1" x14ac:dyDescent="0.25">
      <c r="A396" s="61"/>
      <c r="B396" s="195" t="s">
        <v>965</v>
      </c>
      <c r="C396" s="196"/>
      <c r="D396" s="197"/>
      <c r="E396" s="193" t="s">
        <v>1149</v>
      </c>
      <c r="F396" s="194"/>
      <c r="G396" s="199" t="s">
        <v>744</v>
      </c>
      <c r="H396" s="200"/>
      <c r="I396" s="201"/>
      <c r="J396" s="199" t="s">
        <v>745</v>
      </c>
      <c r="K396" s="200"/>
      <c r="L396" s="200"/>
      <c r="M396" s="200"/>
      <c r="N396" s="200"/>
      <c r="O396" s="201"/>
      <c r="P396" s="162"/>
      <c r="Q396" s="162"/>
      <c r="R396" s="162"/>
      <c r="S396" s="163"/>
      <c r="T396" s="162"/>
      <c r="U396" s="162"/>
      <c r="V396" s="162"/>
      <c r="W396" s="158" t="s">
        <v>1141</v>
      </c>
      <c r="X396" s="184" t="s">
        <v>1143</v>
      </c>
      <c r="Y396" s="165" t="s">
        <v>1140</v>
      </c>
    </row>
    <row r="397" spans="1:25" s="91" customFormat="1" ht="126" customHeight="1" x14ac:dyDescent="0.25">
      <c r="A397" s="61"/>
      <c r="B397" s="195" t="s">
        <v>966</v>
      </c>
      <c r="C397" s="196"/>
      <c r="D397" s="197"/>
      <c r="E397" s="193" t="s">
        <v>1149</v>
      </c>
      <c r="F397" s="194"/>
      <c r="G397" s="199" t="s">
        <v>744</v>
      </c>
      <c r="H397" s="336"/>
      <c r="I397" s="337"/>
      <c r="J397" s="199" t="s">
        <v>745</v>
      </c>
      <c r="K397" s="200"/>
      <c r="L397" s="200"/>
      <c r="M397" s="200"/>
      <c r="N397" s="200"/>
      <c r="O397" s="201"/>
      <c r="P397" s="162"/>
      <c r="Q397" s="162"/>
      <c r="R397" s="162"/>
      <c r="S397" s="163"/>
      <c r="T397" s="162"/>
      <c r="U397" s="162"/>
      <c r="V397" s="162"/>
      <c r="W397" s="158" t="s">
        <v>1107</v>
      </c>
      <c r="X397" s="186"/>
      <c r="Y397" s="165" t="s">
        <v>1108</v>
      </c>
    </row>
    <row r="398" spans="1:25" x14ac:dyDescent="0.25">
      <c r="A398" s="198"/>
      <c r="B398" s="212" t="s">
        <v>270</v>
      </c>
      <c r="C398" s="205" t="s">
        <v>7</v>
      </c>
      <c r="D398" s="107" t="s">
        <v>18</v>
      </c>
      <c r="E398" s="99">
        <v>76</v>
      </c>
      <c r="F398" s="99">
        <v>77</v>
      </c>
      <c r="G398" s="99">
        <v>77</v>
      </c>
      <c r="H398" s="99">
        <v>78</v>
      </c>
      <c r="I398" s="99">
        <v>80</v>
      </c>
      <c r="J398" s="99">
        <v>80</v>
      </c>
      <c r="K398" s="99">
        <v>82</v>
      </c>
      <c r="L398" s="99">
        <v>82</v>
      </c>
      <c r="M398" s="99">
        <v>84</v>
      </c>
      <c r="N398" s="99">
        <v>84</v>
      </c>
      <c r="O398" s="99">
        <v>84</v>
      </c>
      <c r="S398" s="198" t="s">
        <v>19</v>
      </c>
      <c r="W398" s="94"/>
      <c r="X398" s="99"/>
      <c r="Y398" s="94"/>
    </row>
    <row r="399" spans="1:25" ht="42.75" customHeight="1" x14ac:dyDescent="0.25">
      <c r="A399" s="198"/>
      <c r="B399" s="212"/>
      <c r="C399" s="206"/>
      <c r="D399" s="107" t="s">
        <v>20</v>
      </c>
      <c r="E399" s="99">
        <v>80</v>
      </c>
      <c r="F399" s="99">
        <v>80</v>
      </c>
      <c r="G399" s="99">
        <v>83</v>
      </c>
      <c r="H399" s="99">
        <v>83</v>
      </c>
      <c r="I399" s="99">
        <v>83</v>
      </c>
      <c r="J399" s="99">
        <v>85</v>
      </c>
      <c r="K399" s="99">
        <v>85</v>
      </c>
      <c r="L399" s="99">
        <v>85</v>
      </c>
      <c r="M399" s="99">
        <v>87</v>
      </c>
      <c r="N399" s="99">
        <v>87</v>
      </c>
      <c r="O399" s="99">
        <v>87</v>
      </c>
      <c r="S399" s="198"/>
      <c r="W399" s="94"/>
      <c r="X399" s="99"/>
      <c r="Y399" s="94"/>
    </row>
    <row r="400" spans="1:25" s="9" customFormat="1" ht="14.25" customHeight="1" x14ac:dyDescent="0.2">
      <c r="A400" s="112" t="s">
        <v>967</v>
      </c>
      <c r="B400" s="213" t="s">
        <v>968</v>
      </c>
      <c r="C400" s="214"/>
      <c r="D400" s="214"/>
      <c r="E400" s="214"/>
      <c r="F400" s="214"/>
      <c r="G400" s="214"/>
      <c r="H400" s="214"/>
      <c r="I400" s="214"/>
      <c r="J400" s="214"/>
      <c r="K400" s="214"/>
      <c r="L400" s="214"/>
      <c r="M400" s="214"/>
      <c r="N400" s="214"/>
      <c r="O400" s="215"/>
      <c r="S400" s="112"/>
      <c r="W400" s="113"/>
      <c r="X400" s="113"/>
      <c r="Y400" s="113"/>
    </row>
    <row r="401" spans="1:25" s="127" customFormat="1" ht="28.5" customHeight="1" x14ac:dyDescent="0.25">
      <c r="A401" s="125" t="s">
        <v>969</v>
      </c>
      <c r="B401" s="207" t="s">
        <v>274</v>
      </c>
      <c r="C401" s="208"/>
      <c r="D401" s="208"/>
      <c r="E401" s="208"/>
      <c r="F401" s="208"/>
      <c r="G401" s="208"/>
      <c r="H401" s="208"/>
      <c r="I401" s="208"/>
      <c r="J401" s="208"/>
      <c r="K401" s="208"/>
      <c r="L401" s="208"/>
      <c r="M401" s="208"/>
      <c r="N401" s="208"/>
      <c r="O401" s="208"/>
      <c r="P401" s="208"/>
      <c r="Q401" s="208"/>
      <c r="R401" s="208"/>
      <c r="S401" s="208"/>
      <c r="T401" s="208"/>
      <c r="U401" s="208"/>
      <c r="V401" s="208"/>
      <c r="W401" s="208"/>
      <c r="X401" s="208"/>
      <c r="Y401" s="209"/>
    </row>
    <row r="402" spans="1:25" s="91" customFormat="1" ht="127.5" customHeight="1" x14ac:dyDescent="0.25">
      <c r="A402" s="61"/>
      <c r="B402" s="195" t="s">
        <v>970</v>
      </c>
      <c r="C402" s="196"/>
      <c r="D402" s="197"/>
      <c r="E402" s="193" t="s">
        <v>1149</v>
      </c>
      <c r="F402" s="194"/>
      <c r="G402" s="192" t="s">
        <v>744</v>
      </c>
      <c r="H402" s="193"/>
      <c r="I402" s="194"/>
      <c r="J402" s="192" t="s">
        <v>745</v>
      </c>
      <c r="K402" s="193"/>
      <c r="L402" s="193"/>
      <c r="M402" s="193"/>
      <c r="N402" s="193"/>
      <c r="O402" s="194"/>
      <c r="S402" s="61"/>
      <c r="W402" s="98" t="s">
        <v>1144</v>
      </c>
      <c r="X402" s="129" t="s">
        <v>992</v>
      </c>
      <c r="Y402" s="98"/>
    </row>
    <row r="403" spans="1:25" s="91" customFormat="1" ht="132.75" customHeight="1" x14ac:dyDescent="0.25">
      <c r="A403" s="61"/>
      <c r="B403" s="195" t="s">
        <v>971</v>
      </c>
      <c r="C403" s="196"/>
      <c r="D403" s="197"/>
      <c r="E403" s="193" t="s">
        <v>1149</v>
      </c>
      <c r="F403" s="194"/>
      <c r="G403" s="192" t="s">
        <v>744</v>
      </c>
      <c r="H403" s="193"/>
      <c r="I403" s="194"/>
      <c r="J403" s="192" t="s">
        <v>745</v>
      </c>
      <c r="K403" s="193"/>
      <c r="L403" s="193"/>
      <c r="M403" s="193"/>
      <c r="N403" s="193"/>
      <c r="O403" s="194"/>
      <c r="P403" s="116"/>
      <c r="Q403" s="116"/>
      <c r="R403" s="116"/>
      <c r="S403" s="101"/>
      <c r="T403" s="116"/>
      <c r="U403" s="116"/>
      <c r="V403" s="116"/>
      <c r="W403" s="173" t="s">
        <v>1144</v>
      </c>
      <c r="X403" s="98" t="s">
        <v>973</v>
      </c>
      <c r="Y403" s="98"/>
    </row>
    <row r="404" spans="1:25" s="91" customFormat="1" ht="126" customHeight="1" x14ac:dyDescent="0.25">
      <c r="A404" s="61"/>
      <c r="B404" s="195" t="s">
        <v>972</v>
      </c>
      <c r="C404" s="196"/>
      <c r="D404" s="197"/>
      <c r="E404" s="193" t="s">
        <v>1149</v>
      </c>
      <c r="F404" s="194"/>
      <c r="G404" s="192" t="s">
        <v>744</v>
      </c>
      <c r="H404" s="193"/>
      <c r="I404" s="194"/>
      <c r="J404" s="192" t="s">
        <v>745</v>
      </c>
      <c r="K404" s="193"/>
      <c r="L404" s="193"/>
      <c r="M404" s="193"/>
      <c r="N404" s="193"/>
      <c r="O404" s="194"/>
      <c r="P404" s="116"/>
      <c r="Q404" s="116"/>
      <c r="R404" s="116"/>
      <c r="S404" s="101"/>
      <c r="T404" s="116"/>
      <c r="U404" s="116"/>
      <c r="V404" s="116"/>
      <c r="W404" s="173" t="s">
        <v>1144</v>
      </c>
      <c r="X404" s="98" t="s">
        <v>974</v>
      </c>
      <c r="Y404" s="98"/>
    </row>
    <row r="405" spans="1:25" s="91" customFormat="1" ht="102.75" customHeight="1" x14ac:dyDescent="0.25">
      <c r="A405" s="61"/>
      <c r="B405" s="195" t="s">
        <v>993</v>
      </c>
      <c r="C405" s="196"/>
      <c r="D405" s="197"/>
      <c r="E405" s="193" t="s">
        <v>1149</v>
      </c>
      <c r="F405" s="194"/>
      <c r="G405" s="192" t="s">
        <v>744</v>
      </c>
      <c r="H405" s="193"/>
      <c r="I405" s="194"/>
      <c r="J405" s="192" t="s">
        <v>745</v>
      </c>
      <c r="K405" s="193"/>
      <c r="L405" s="193"/>
      <c r="M405" s="193"/>
      <c r="N405" s="193"/>
      <c r="O405" s="194"/>
      <c r="P405" s="116"/>
      <c r="Q405" s="116"/>
      <c r="R405" s="116"/>
      <c r="S405" s="101"/>
      <c r="T405" s="116"/>
      <c r="U405" s="116"/>
      <c r="V405" s="116"/>
      <c r="W405" s="173" t="s">
        <v>1144</v>
      </c>
      <c r="X405" s="98" t="s">
        <v>994</v>
      </c>
      <c r="Y405" s="98"/>
    </row>
    <row r="406" spans="1:25" s="127" customFormat="1" ht="28.5" customHeight="1" x14ac:dyDescent="0.25">
      <c r="A406" s="125" t="s">
        <v>975</v>
      </c>
      <c r="B406" s="207" t="s">
        <v>278</v>
      </c>
      <c r="C406" s="208"/>
      <c r="D406" s="208"/>
      <c r="E406" s="208"/>
      <c r="F406" s="208"/>
      <c r="G406" s="208"/>
      <c r="H406" s="208"/>
      <c r="I406" s="208"/>
      <c r="J406" s="208"/>
      <c r="K406" s="208"/>
      <c r="L406" s="208"/>
      <c r="M406" s="208"/>
      <c r="N406" s="208"/>
      <c r="O406" s="208"/>
      <c r="P406" s="208"/>
      <c r="Q406" s="208"/>
      <c r="R406" s="208"/>
      <c r="S406" s="208"/>
      <c r="T406" s="208"/>
      <c r="U406" s="208"/>
      <c r="V406" s="208"/>
      <c r="W406" s="208"/>
      <c r="X406" s="208"/>
      <c r="Y406" s="209"/>
    </row>
    <row r="407" spans="1:25" s="91" customFormat="1" ht="273.75" customHeight="1" x14ac:dyDescent="0.25">
      <c r="A407" s="61"/>
      <c r="B407" s="254" t="s">
        <v>976</v>
      </c>
      <c r="C407" s="255"/>
      <c r="D407" s="256"/>
      <c r="E407" s="193" t="s">
        <v>1149</v>
      </c>
      <c r="F407" s="194"/>
      <c r="G407" s="192">
        <v>2023</v>
      </c>
      <c r="H407" s="193"/>
      <c r="I407" s="194"/>
      <c r="J407" s="192" t="s">
        <v>751</v>
      </c>
      <c r="K407" s="193"/>
      <c r="L407" s="193"/>
      <c r="M407" s="193"/>
      <c r="N407" s="193"/>
      <c r="O407" s="194"/>
      <c r="P407" s="147"/>
      <c r="Q407" s="147"/>
      <c r="R407" s="147"/>
      <c r="S407" s="105"/>
      <c r="T407" s="147"/>
      <c r="U407" s="147"/>
      <c r="V407" s="147"/>
      <c r="W407" s="158" t="s">
        <v>1145</v>
      </c>
      <c r="X407" s="167" t="s">
        <v>980</v>
      </c>
      <c r="Y407" s="98"/>
    </row>
    <row r="408" spans="1:25" s="91" customFormat="1" ht="206.25" customHeight="1" x14ac:dyDescent="0.25">
      <c r="A408" s="61"/>
      <c r="B408" s="195" t="s">
        <v>977</v>
      </c>
      <c r="C408" s="196"/>
      <c r="D408" s="197"/>
      <c r="E408" s="193" t="s">
        <v>1149</v>
      </c>
      <c r="F408" s="194"/>
      <c r="G408" s="192">
        <v>2023</v>
      </c>
      <c r="H408" s="193"/>
      <c r="I408" s="194"/>
      <c r="J408" s="192" t="s">
        <v>752</v>
      </c>
      <c r="K408" s="193"/>
      <c r="L408" s="193"/>
      <c r="M408" s="193"/>
      <c r="N408" s="193"/>
      <c r="O408" s="193"/>
      <c r="P408" s="193"/>
      <c r="Q408" s="194"/>
      <c r="R408" s="148"/>
      <c r="S408" s="149"/>
      <c r="T408" s="148"/>
      <c r="U408" s="148"/>
      <c r="V408" s="148"/>
      <c r="W408" s="98" t="s">
        <v>1145</v>
      </c>
      <c r="X408" s="167" t="s">
        <v>1147</v>
      </c>
      <c r="Y408" s="98"/>
    </row>
    <row r="409" spans="1:25" s="91" customFormat="1" ht="115.5" customHeight="1" x14ac:dyDescent="0.25">
      <c r="A409" s="61"/>
      <c r="B409" s="195" t="s">
        <v>978</v>
      </c>
      <c r="C409" s="196"/>
      <c r="D409" s="197"/>
      <c r="E409" s="193" t="s">
        <v>1149</v>
      </c>
      <c r="F409" s="194"/>
      <c r="G409" s="192">
        <v>2023</v>
      </c>
      <c r="H409" s="193"/>
      <c r="I409" s="194"/>
      <c r="J409" s="192" t="s">
        <v>752</v>
      </c>
      <c r="K409" s="193"/>
      <c r="L409" s="193"/>
      <c r="M409" s="193"/>
      <c r="N409" s="193"/>
      <c r="O409" s="193"/>
      <c r="P409" s="194"/>
      <c r="Q409" s="148"/>
      <c r="R409" s="148"/>
      <c r="S409" s="149"/>
      <c r="T409" s="148"/>
      <c r="U409" s="148"/>
      <c r="V409" s="148"/>
      <c r="W409" s="184" t="s">
        <v>1146</v>
      </c>
      <c r="X409" s="184" t="s">
        <v>1148</v>
      </c>
      <c r="Y409" s="98"/>
    </row>
    <row r="410" spans="1:25" s="91" customFormat="1" ht="120.75" customHeight="1" x14ac:dyDescent="0.25">
      <c r="A410" s="61"/>
      <c r="B410" s="195" t="s">
        <v>979</v>
      </c>
      <c r="C410" s="196"/>
      <c r="D410" s="197"/>
      <c r="E410" s="193" t="s">
        <v>1149</v>
      </c>
      <c r="F410" s="194"/>
      <c r="G410" s="192">
        <v>2023</v>
      </c>
      <c r="H410" s="193"/>
      <c r="I410" s="194"/>
      <c r="J410" s="192" t="s">
        <v>752</v>
      </c>
      <c r="K410" s="193"/>
      <c r="L410" s="193"/>
      <c r="M410" s="193"/>
      <c r="N410" s="193"/>
      <c r="O410" s="194"/>
      <c r="P410" s="148"/>
      <c r="Q410" s="148"/>
      <c r="R410" s="148"/>
      <c r="S410" s="149"/>
      <c r="T410" s="148"/>
      <c r="U410" s="148"/>
      <c r="V410" s="148"/>
      <c r="W410" s="186"/>
      <c r="X410" s="185"/>
      <c r="Y410" s="98"/>
    </row>
    <row r="411" spans="1:25" x14ac:dyDescent="0.25">
      <c r="A411" s="198"/>
      <c r="B411" s="212" t="s">
        <v>741</v>
      </c>
      <c r="C411" s="205" t="s">
        <v>57</v>
      </c>
      <c r="D411" s="107" t="s">
        <v>18</v>
      </c>
      <c r="E411" s="99">
        <v>14</v>
      </c>
      <c r="F411" s="99">
        <v>16</v>
      </c>
      <c r="G411" s="99">
        <v>18</v>
      </c>
      <c r="H411" s="99">
        <v>33</v>
      </c>
      <c r="I411" s="99">
        <v>34</v>
      </c>
      <c r="J411" s="99">
        <v>34</v>
      </c>
      <c r="K411" s="99">
        <v>34</v>
      </c>
      <c r="L411" s="99">
        <v>34</v>
      </c>
      <c r="M411" s="99">
        <v>35</v>
      </c>
      <c r="N411" s="99">
        <v>35</v>
      </c>
      <c r="O411" s="99">
        <v>35</v>
      </c>
      <c r="S411" s="198" t="s">
        <v>753</v>
      </c>
      <c r="W411" s="94"/>
      <c r="X411" s="99"/>
      <c r="Y411" s="94"/>
    </row>
    <row r="412" spans="1:25" ht="33" customHeight="1" x14ac:dyDescent="0.25">
      <c r="A412" s="198"/>
      <c r="B412" s="212"/>
      <c r="C412" s="206"/>
      <c r="D412" s="107" t="s">
        <v>20</v>
      </c>
      <c r="E412" s="99">
        <v>18</v>
      </c>
      <c r="F412" s="99">
        <v>21</v>
      </c>
      <c r="G412" s="99">
        <v>24</v>
      </c>
      <c r="H412" s="99">
        <v>34</v>
      </c>
      <c r="I412" s="99">
        <v>35</v>
      </c>
      <c r="J412" s="99">
        <v>36</v>
      </c>
      <c r="K412" s="99">
        <v>37</v>
      </c>
      <c r="L412" s="99">
        <v>38</v>
      </c>
      <c r="M412" s="99">
        <v>39</v>
      </c>
      <c r="N412" s="99">
        <v>40</v>
      </c>
      <c r="O412" s="99">
        <v>41</v>
      </c>
      <c r="S412" s="198"/>
      <c r="W412" s="94"/>
      <c r="X412" s="99"/>
      <c r="Y412" s="94"/>
    </row>
    <row r="413" spans="1:25" x14ac:dyDescent="0.25">
      <c r="A413" s="198"/>
      <c r="B413" s="212" t="s">
        <v>280</v>
      </c>
      <c r="C413" s="205" t="s">
        <v>252</v>
      </c>
      <c r="D413" s="107" t="s">
        <v>18</v>
      </c>
      <c r="E413" s="99">
        <v>200</v>
      </c>
      <c r="F413" s="99">
        <v>200</v>
      </c>
      <c r="G413" s="99">
        <v>200</v>
      </c>
      <c r="H413" s="99">
        <v>200</v>
      </c>
      <c r="I413" s="99">
        <v>500</v>
      </c>
      <c r="J413" s="99">
        <v>500</v>
      </c>
      <c r="K413" s="99">
        <v>500</v>
      </c>
      <c r="L413" s="99">
        <v>500</v>
      </c>
      <c r="M413" s="99">
        <v>500</v>
      </c>
      <c r="N413" s="99">
        <v>600</v>
      </c>
      <c r="O413" s="99">
        <v>600</v>
      </c>
      <c r="S413" s="198" t="s">
        <v>753</v>
      </c>
      <c r="W413" s="94"/>
      <c r="X413" s="99"/>
      <c r="Y413" s="94"/>
    </row>
    <row r="414" spans="1:25" ht="15.75" customHeight="1" x14ac:dyDescent="0.25">
      <c r="A414" s="228"/>
      <c r="B414" s="205"/>
      <c r="C414" s="238"/>
      <c r="D414" s="172" t="s">
        <v>20</v>
      </c>
      <c r="E414" s="170">
        <v>200</v>
      </c>
      <c r="F414" s="170">
        <v>200</v>
      </c>
      <c r="G414" s="170">
        <v>200</v>
      </c>
      <c r="H414" s="170">
        <v>200</v>
      </c>
      <c r="I414" s="170">
        <v>600</v>
      </c>
      <c r="J414" s="170">
        <v>600</v>
      </c>
      <c r="K414" s="170">
        <v>600</v>
      </c>
      <c r="L414" s="170">
        <v>600</v>
      </c>
      <c r="M414" s="170">
        <v>600</v>
      </c>
      <c r="N414" s="170">
        <v>700</v>
      </c>
      <c r="O414" s="170">
        <v>700</v>
      </c>
      <c r="S414" s="228"/>
      <c r="W414" s="357"/>
      <c r="X414" s="170"/>
      <c r="Y414" s="357"/>
    </row>
    <row r="415" spans="1:25" x14ac:dyDescent="0.25">
      <c r="A415" s="362"/>
      <c r="B415" s="363"/>
      <c r="C415" s="364"/>
      <c r="D415" s="363"/>
      <c r="E415" s="365"/>
      <c r="F415" s="365"/>
      <c r="G415" s="365"/>
      <c r="H415" s="365"/>
      <c r="I415" s="365"/>
      <c r="J415" s="365"/>
      <c r="K415" s="365"/>
      <c r="L415" s="365"/>
      <c r="M415" s="365"/>
      <c r="N415" s="365"/>
      <c r="O415" s="365"/>
      <c r="P415" s="366"/>
      <c r="Q415" s="366"/>
      <c r="R415" s="366"/>
      <c r="S415" s="367"/>
      <c r="T415" s="366"/>
      <c r="U415" s="366"/>
      <c r="V415" s="366"/>
      <c r="W415" s="365"/>
      <c r="X415" s="368"/>
      <c r="Y415" s="369"/>
    </row>
    <row r="416" spans="1:25" ht="30" customHeight="1" x14ac:dyDescent="0.25">
      <c r="A416" s="370"/>
      <c r="B416" s="371"/>
      <c r="C416" s="372" t="s">
        <v>735</v>
      </c>
      <c r="D416" s="372"/>
      <c r="E416" s="372"/>
      <c r="F416" s="372"/>
      <c r="G416" s="373"/>
      <c r="H416" s="373"/>
      <c r="I416" s="373"/>
      <c r="J416" s="373"/>
      <c r="K416" s="373"/>
      <c r="L416" s="373"/>
      <c r="M416" s="373"/>
      <c r="N416" s="373"/>
      <c r="O416" s="373"/>
      <c r="P416" s="374"/>
      <c r="Q416" s="374"/>
      <c r="R416" s="374"/>
      <c r="S416" s="374"/>
      <c r="T416" s="374"/>
      <c r="U416" s="374"/>
      <c r="V416" s="374"/>
      <c r="W416" s="373"/>
      <c r="X416" s="373"/>
      <c r="Y416" s="375"/>
    </row>
    <row r="417" spans="1:25" ht="45" customHeight="1" x14ac:dyDescent="0.25">
      <c r="A417" s="370"/>
      <c r="B417" s="371"/>
      <c r="C417" s="372" t="s">
        <v>738</v>
      </c>
      <c r="D417" s="372"/>
      <c r="E417" s="372"/>
      <c r="F417" s="372"/>
      <c r="G417" s="372"/>
      <c r="H417" s="372"/>
      <c r="I417" s="372"/>
      <c r="J417" s="372"/>
      <c r="K417" s="372"/>
      <c r="L417" s="372"/>
      <c r="M417" s="372"/>
      <c r="N417" s="372"/>
      <c r="O417" s="372"/>
      <c r="P417" s="372"/>
      <c r="Q417" s="372"/>
      <c r="R417" s="372"/>
      <c r="S417" s="372"/>
      <c r="T417" s="372"/>
      <c r="U417" s="372"/>
      <c r="V417" s="372"/>
      <c r="W417" s="372"/>
      <c r="X417" s="372"/>
      <c r="Y417" s="375"/>
    </row>
    <row r="418" spans="1:25" ht="32.25" customHeight="1" x14ac:dyDescent="0.25">
      <c r="A418" s="376"/>
      <c r="B418" s="377"/>
      <c r="C418" s="378" t="s">
        <v>995</v>
      </c>
      <c r="D418" s="378"/>
      <c r="E418" s="378"/>
      <c r="F418" s="378"/>
      <c r="G418" s="378"/>
      <c r="H418" s="378"/>
      <c r="I418" s="378"/>
      <c r="J418" s="378"/>
      <c r="K418" s="378"/>
      <c r="L418" s="378"/>
      <c r="M418" s="378"/>
      <c r="N418" s="378"/>
      <c r="O418" s="378"/>
      <c r="P418" s="378"/>
      <c r="Q418" s="378"/>
      <c r="R418" s="378"/>
      <c r="S418" s="378"/>
      <c r="T418" s="378"/>
      <c r="U418" s="378"/>
      <c r="V418" s="378"/>
      <c r="W418" s="378"/>
      <c r="X418" s="378"/>
      <c r="Y418" s="379"/>
    </row>
    <row r="419" spans="1:25" x14ac:dyDescent="0.25">
      <c r="D419" s="109"/>
      <c r="E419" s="111"/>
      <c r="F419" s="111"/>
      <c r="G419" s="111"/>
      <c r="H419" s="111"/>
      <c r="I419" s="111"/>
      <c r="J419" s="111"/>
      <c r="K419" s="111"/>
      <c r="L419" s="111"/>
      <c r="M419" s="111"/>
      <c r="N419" s="111"/>
      <c r="O419" s="111"/>
      <c r="P419" s="150"/>
      <c r="Q419" s="150"/>
      <c r="R419" s="150"/>
      <c r="S419" s="150"/>
      <c r="T419" s="150"/>
      <c r="U419" s="150"/>
      <c r="V419" s="150"/>
      <c r="W419" s="111"/>
    </row>
    <row r="420" spans="1:25" x14ac:dyDescent="0.25">
      <c r="D420" s="109"/>
      <c r="E420" s="111"/>
      <c r="F420" s="111"/>
      <c r="G420" s="111"/>
      <c r="H420" s="111"/>
      <c r="I420" s="111"/>
      <c r="J420" s="111"/>
      <c r="K420" s="111"/>
      <c r="L420" s="111"/>
      <c r="M420" s="111"/>
      <c r="N420" s="111"/>
      <c r="O420" s="111"/>
      <c r="P420" s="150"/>
      <c r="Q420" s="150"/>
      <c r="R420" s="150"/>
      <c r="S420" s="150"/>
      <c r="T420" s="150"/>
      <c r="U420" s="150"/>
      <c r="V420" s="150"/>
      <c r="W420" s="111"/>
    </row>
    <row r="421" spans="1:25" x14ac:dyDescent="0.25">
      <c r="D421" s="109"/>
      <c r="E421" s="111"/>
      <c r="F421" s="111"/>
      <c r="G421" s="111"/>
      <c r="H421" s="111"/>
      <c r="I421" s="111"/>
      <c r="J421" s="111"/>
      <c r="K421" s="111"/>
      <c r="L421" s="111"/>
      <c r="M421" s="111"/>
      <c r="N421" s="111"/>
      <c r="O421" s="111"/>
      <c r="P421" s="150"/>
      <c r="Q421" s="150"/>
      <c r="R421" s="150"/>
      <c r="S421" s="150"/>
      <c r="T421" s="150"/>
      <c r="U421" s="150"/>
      <c r="V421" s="150"/>
      <c r="W421" s="111"/>
    </row>
    <row r="422" spans="1:25" x14ac:dyDescent="0.25">
      <c r="D422" s="109"/>
      <c r="E422" s="111"/>
      <c r="F422" s="111"/>
      <c r="G422" s="111"/>
      <c r="H422" s="111"/>
      <c r="I422" s="111"/>
      <c r="J422" s="111"/>
      <c r="K422" s="111"/>
      <c r="L422" s="111"/>
      <c r="M422" s="111"/>
      <c r="N422" s="111"/>
      <c r="O422" s="111"/>
      <c r="P422" s="150"/>
      <c r="Q422" s="150"/>
      <c r="R422" s="150"/>
      <c r="S422" s="150"/>
      <c r="T422" s="150"/>
      <c r="U422" s="150"/>
      <c r="V422" s="150"/>
      <c r="W422" s="111"/>
    </row>
    <row r="423" spans="1:25" x14ac:dyDescent="0.25">
      <c r="D423" s="109"/>
      <c r="E423" s="111"/>
      <c r="F423" s="111"/>
      <c r="G423" s="111"/>
      <c r="H423" s="111"/>
      <c r="I423" s="111"/>
      <c r="J423" s="111"/>
      <c r="K423" s="111"/>
      <c r="L423" s="111"/>
      <c r="M423" s="111"/>
      <c r="N423" s="111"/>
      <c r="O423" s="111"/>
      <c r="P423" s="150"/>
      <c r="Q423" s="150"/>
      <c r="R423" s="150"/>
      <c r="S423" s="150"/>
      <c r="T423" s="150"/>
      <c r="U423" s="150"/>
      <c r="V423" s="150"/>
      <c r="W423" s="111"/>
    </row>
    <row r="424" spans="1:25" x14ac:dyDescent="0.25">
      <c r="D424" s="109"/>
      <c r="E424" s="111"/>
      <c r="F424" s="111"/>
      <c r="G424" s="111"/>
      <c r="H424" s="111"/>
      <c r="I424" s="111"/>
      <c r="J424" s="111"/>
      <c r="K424" s="111"/>
      <c r="L424" s="111"/>
      <c r="M424" s="111"/>
      <c r="N424" s="111"/>
      <c r="O424" s="111"/>
      <c r="P424" s="150"/>
      <c r="Q424" s="150"/>
      <c r="R424" s="150"/>
      <c r="S424" s="150"/>
      <c r="T424" s="150"/>
      <c r="U424" s="150"/>
      <c r="V424" s="150"/>
      <c r="W424" s="111"/>
    </row>
  </sheetData>
  <mergeCells count="1289">
    <mergeCell ref="B192:D192"/>
    <mergeCell ref="E192:F192"/>
    <mergeCell ref="G192:I192"/>
    <mergeCell ref="J192:O192"/>
    <mergeCell ref="W202:W204"/>
    <mergeCell ref="Y203:Y204"/>
    <mergeCell ref="W210:W214"/>
    <mergeCell ref="W218:W221"/>
    <mergeCell ref="W223:W224"/>
    <mergeCell ref="W228:W230"/>
    <mergeCell ref="Y228:Y229"/>
    <mergeCell ref="W235:W236"/>
    <mergeCell ref="Y235:Y236"/>
    <mergeCell ref="W240:W242"/>
    <mergeCell ref="Y240:Y241"/>
    <mergeCell ref="W249:W253"/>
    <mergeCell ref="A349:A350"/>
    <mergeCell ref="B349:B350"/>
    <mergeCell ref="C349:C350"/>
    <mergeCell ref="J335:O335"/>
    <mergeCell ref="G335:I335"/>
    <mergeCell ref="E335:F335"/>
    <mergeCell ref="B335:D335"/>
    <mergeCell ref="J334:O334"/>
    <mergeCell ref="E334:F334"/>
    <mergeCell ref="B334:D334"/>
    <mergeCell ref="E172:F172"/>
    <mergeCell ref="E154:F154"/>
    <mergeCell ref="G202:I202"/>
    <mergeCell ref="E202:F202"/>
    <mergeCell ref="E156:F156"/>
    <mergeCell ref="G154:I154"/>
    <mergeCell ref="J155:O155"/>
    <mergeCell ref="G156:I156"/>
    <mergeCell ref="J156:O156"/>
    <mergeCell ref="B184:D184"/>
    <mergeCell ref="E187:F187"/>
    <mergeCell ref="B182:O182"/>
    <mergeCell ref="E155:F155"/>
    <mergeCell ref="B291:Y291"/>
    <mergeCell ref="B274:Y274"/>
    <mergeCell ref="B279:Y279"/>
    <mergeCell ref="B284:Y284"/>
    <mergeCell ref="G251:I251"/>
    <mergeCell ref="J251:O251"/>
    <mergeCell ref="E252:F252"/>
    <mergeCell ref="G252:I252"/>
    <mergeCell ref="J249:O249"/>
    <mergeCell ref="C416:F416"/>
    <mergeCell ref="C417:X417"/>
    <mergeCell ref="C418:X418"/>
    <mergeCell ref="B386:D386"/>
    <mergeCell ref="B387:D387"/>
    <mergeCell ref="B388:D388"/>
    <mergeCell ref="B390:D390"/>
    <mergeCell ref="B392:D392"/>
    <mergeCell ref="B391:D391"/>
    <mergeCell ref="E402:F402"/>
    <mergeCell ref="G402:I402"/>
    <mergeCell ref="J402:O402"/>
    <mergeCell ref="B389:Y389"/>
    <mergeCell ref="E403:F403"/>
    <mergeCell ref="G403:I403"/>
    <mergeCell ref="G397:I397"/>
    <mergeCell ref="J397:O397"/>
    <mergeCell ref="B397:D397"/>
    <mergeCell ref="E410:F410"/>
    <mergeCell ref="G410:I410"/>
    <mergeCell ref="J410:O410"/>
    <mergeCell ref="B402:D402"/>
    <mergeCell ref="B403:D403"/>
    <mergeCell ref="B405:D405"/>
    <mergeCell ref="B404:D404"/>
    <mergeCell ref="B407:D407"/>
    <mergeCell ref="B409:D409"/>
    <mergeCell ref="E266:F266"/>
    <mergeCell ref="G266:I266"/>
    <mergeCell ref="G275:I275"/>
    <mergeCell ref="J266:O266"/>
    <mergeCell ref="B270:D270"/>
    <mergeCell ref="B271:D271"/>
    <mergeCell ref="J253:O253"/>
    <mergeCell ref="B373:D373"/>
    <mergeCell ref="E373:F373"/>
    <mergeCell ref="G373:I373"/>
    <mergeCell ref="J373:O373"/>
    <mergeCell ref="B326:Y326"/>
    <mergeCell ref="X335:X336"/>
    <mergeCell ref="J365:O365"/>
    <mergeCell ref="X383:X384"/>
    <mergeCell ref="B370:O370"/>
    <mergeCell ref="B369:O369"/>
    <mergeCell ref="J376:O376"/>
    <mergeCell ref="E377:F377"/>
    <mergeCell ref="G377:I377"/>
    <mergeCell ref="J377:O377"/>
    <mergeCell ref="B382:Y382"/>
    <mergeCell ref="E354:F354"/>
    <mergeCell ref="W257:W259"/>
    <mergeCell ref="W356:W357"/>
    <mergeCell ref="Y356:Y357"/>
    <mergeCell ref="Y383:Y384"/>
    <mergeCell ref="W6:W8"/>
    <mergeCell ref="X6:X8"/>
    <mergeCell ref="Y6:Y8"/>
    <mergeCell ref="B12:Y12"/>
    <mergeCell ref="B24:Y24"/>
    <mergeCell ref="B31:Y31"/>
    <mergeCell ref="B37:Y37"/>
    <mergeCell ref="B55:Y55"/>
    <mergeCell ref="B61:Y61"/>
    <mergeCell ref="B77:Y77"/>
    <mergeCell ref="B89:Y89"/>
    <mergeCell ref="B98:Y98"/>
    <mergeCell ref="B102:Y102"/>
    <mergeCell ref="B112:Y112"/>
    <mergeCell ref="G104:I104"/>
    <mergeCell ref="G71:I71"/>
    <mergeCell ref="J71:O71"/>
    <mergeCell ref="E72:F72"/>
    <mergeCell ref="G72:I72"/>
    <mergeCell ref="J72:O72"/>
    <mergeCell ref="E73:F73"/>
    <mergeCell ref="G73:I73"/>
    <mergeCell ref="J109:O109"/>
    <mergeCell ref="B108:D108"/>
    <mergeCell ref="E6:O6"/>
    <mergeCell ref="E7:F7"/>
    <mergeCell ref="B11:P11"/>
    <mergeCell ref="B105:D105"/>
    <mergeCell ref="B109:D109"/>
    <mergeCell ref="E107:F107"/>
    <mergeCell ref="X38:X48"/>
    <mergeCell ref="J275:O275"/>
    <mergeCell ref="B242:D242"/>
    <mergeCell ref="X247:X253"/>
    <mergeCell ref="E391:F391"/>
    <mergeCell ref="G391:I391"/>
    <mergeCell ref="J391:O391"/>
    <mergeCell ref="E392:F392"/>
    <mergeCell ref="G392:I392"/>
    <mergeCell ref="J392:O392"/>
    <mergeCell ref="E395:F395"/>
    <mergeCell ref="G395:I395"/>
    <mergeCell ref="J395:O395"/>
    <mergeCell ref="E396:F396"/>
    <mergeCell ref="G396:I396"/>
    <mergeCell ref="J396:O396"/>
    <mergeCell ref="B394:Y394"/>
    <mergeCell ref="W390:W392"/>
    <mergeCell ref="B395:D395"/>
    <mergeCell ref="B396:D396"/>
    <mergeCell ref="B257:D257"/>
    <mergeCell ref="B258:D258"/>
    <mergeCell ref="B259:D259"/>
    <mergeCell ref="J247:O247"/>
    <mergeCell ref="E251:F251"/>
    <mergeCell ref="E280:F280"/>
    <mergeCell ref="J280:O280"/>
    <mergeCell ref="J281:O281"/>
    <mergeCell ref="E264:F264"/>
    <mergeCell ref="G264:I264"/>
    <mergeCell ref="J264:O264"/>
    <mergeCell ref="J390:O390"/>
    <mergeCell ref="E265:F265"/>
    <mergeCell ref="B385:Y385"/>
    <mergeCell ref="B383:D383"/>
    <mergeCell ref="B384:D384"/>
    <mergeCell ref="E383:F383"/>
    <mergeCell ref="G383:I383"/>
    <mergeCell ref="J383:O383"/>
    <mergeCell ref="E384:F384"/>
    <mergeCell ref="W383:W384"/>
    <mergeCell ref="B378:B379"/>
    <mergeCell ref="C378:C379"/>
    <mergeCell ref="B376:D376"/>
    <mergeCell ref="G384:I384"/>
    <mergeCell ref="J384:O384"/>
    <mergeCell ref="B353:Y353"/>
    <mergeCell ref="B360:Y360"/>
    <mergeCell ref="B357:D357"/>
    <mergeCell ref="B356:D356"/>
    <mergeCell ref="B355:D355"/>
    <mergeCell ref="B354:D354"/>
    <mergeCell ref="E355:F355"/>
    <mergeCell ref="J363:O363"/>
    <mergeCell ref="E361:F361"/>
    <mergeCell ref="G361:I361"/>
    <mergeCell ref="J361:O361"/>
    <mergeCell ref="B393:O393"/>
    <mergeCell ref="J403:O403"/>
    <mergeCell ref="E404:F404"/>
    <mergeCell ref="E397:F397"/>
    <mergeCell ref="B401:Y401"/>
    <mergeCell ref="E390:F390"/>
    <mergeCell ref="G390:I390"/>
    <mergeCell ref="E386:F386"/>
    <mergeCell ref="E387:F387"/>
    <mergeCell ref="E388:F388"/>
    <mergeCell ref="G386:I386"/>
    <mergeCell ref="G387:I387"/>
    <mergeCell ref="G388:I388"/>
    <mergeCell ref="J386:O386"/>
    <mergeCell ref="J387:O387"/>
    <mergeCell ref="J388:O388"/>
    <mergeCell ref="X386:X388"/>
    <mergeCell ref="X390:X392"/>
    <mergeCell ref="W386:W387"/>
    <mergeCell ref="Y386:Y387"/>
    <mergeCell ref="X396:X397"/>
    <mergeCell ref="G354:I354"/>
    <mergeCell ref="J354:O354"/>
    <mergeCell ref="G355:I355"/>
    <mergeCell ref="J355:O355"/>
    <mergeCell ref="E356:F356"/>
    <mergeCell ref="G356:I356"/>
    <mergeCell ref="J356:O356"/>
    <mergeCell ref="E357:F357"/>
    <mergeCell ref="G357:I357"/>
    <mergeCell ref="J357:O357"/>
    <mergeCell ref="B361:D361"/>
    <mergeCell ref="B362:D362"/>
    <mergeCell ref="B363:D363"/>
    <mergeCell ref="B364:D364"/>
    <mergeCell ref="B365:D365"/>
    <mergeCell ref="E366:F366"/>
    <mergeCell ref="G366:I366"/>
    <mergeCell ref="J366:O366"/>
    <mergeCell ref="B366:D366"/>
    <mergeCell ref="E364:F364"/>
    <mergeCell ref="G364:I364"/>
    <mergeCell ref="J364:O364"/>
    <mergeCell ref="E365:F365"/>
    <mergeCell ref="G365:I365"/>
    <mergeCell ref="E362:F362"/>
    <mergeCell ref="G362:I362"/>
    <mergeCell ref="J362:O362"/>
    <mergeCell ref="B346:D346"/>
    <mergeCell ref="B345:D345"/>
    <mergeCell ref="B344:D344"/>
    <mergeCell ref="B343:D343"/>
    <mergeCell ref="B342:D342"/>
    <mergeCell ref="E342:F342"/>
    <mergeCell ref="G342:I342"/>
    <mergeCell ref="J342:O342"/>
    <mergeCell ref="E343:F343"/>
    <mergeCell ref="G345:I345"/>
    <mergeCell ref="J345:O345"/>
    <mergeCell ref="E344:F344"/>
    <mergeCell ref="E250:F250"/>
    <mergeCell ref="G250:I250"/>
    <mergeCell ref="J271:O271"/>
    <mergeCell ref="B337:D337"/>
    <mergeCell ref="J336:O336"/>
    <mergeCell ref="E337:F337"/>
    <mergeCell ref="G337:I337"/>
    <mergeCell ref="J337:O337"/>
    <mergeCell ref="G253:I253"/>
    <mergeCell ref="B295:O295"/>
    <mergeCell ref="B298:Y298"/>
    <mergeCell ref="G299:I299"/>
    <mergeCell ref="G346:I346"/>
    <mergeCell ref="X299:X302"/>
    <mergeCell ref="X306:X308"/>
    <mergeCell ref="X312:X321"/>
    <mergeCell ref="X263:X265"/>
    <mergeCell ref="X285:X288"/>
    <mergeCell ref="E346:F346"/>
    <mergeCell ref="J346:O346"/>
    <mergeCell ref="E271:F271"/>
    <mergeCell ref="E212:F212"/>
    <mergeCell ref="G212:I212"/>
    <mergeCell ref="J212:O212"/>
    <mergeCell ref="E213:F213"/>
    <mergeCell ref="G213:I213"/>
    <mergeCell ref="J213:O213"/>
    <mergeCell ref="E214:F214"/>
    <mergeCell ref="G214:I214"/>
    <mergeCell ref="J214:O214"/>
    <mergeCell ref="B217:Y217"/>
    <mergeCell ref="X218:X224"/>
    <mergeCell ref="E222:F222"/>
    <mergeCell ref="G222:I222"/>
    <mergeCell ref="J222:O222"/>
    <mergeCell ref="E223:F223"/>
    <mergeCell ref="G223:I223"/>
    <mergeCell ref="J223:O223"/>
    <mergeCell ref="E224:F224"/>
    <mergeCell ref="G224:I224"/>
    <mergeCell ref="J224:O224"/>
    <mergeCell ref="E270:F270"/>
    <mergeCell ref="G218:I218"/>
    <mergeCell ref="C225:C226"/>
    <mergeCell ref="E241:F241"/>
    <mergeCell ref="J234:O234"/>
    <mergeCell ref="G241:I241"/>
    <mergeCell ref="J241:O241"/>
    <mergeCell ref="G249:I249"/>
    <mergeCell ref="J250:O250"/>
    <mergeCell ref="J270:O270"/>
    <mergeCell ref="J236:O236"/>
    <mergeCell ref="E193:F193"/>
    <mergeCell ref="G193:I193"/>
    <mergeCell ref="J193:O193"/>
    <mergeCell ref="E194:F194"/>
    <mergeCell ref="G194:I194"/>
    <mergeCell ref="B201:Y201"/>
    <mergeCell ref="B190:Y190"/>
    <mergeCell ref="X202:X204"/>
    <mergeCell ref="X193:X196"/>
    <mergeCell ref="B187:D187"/>
    <mergeCell ref="E184:F184"/>
    <mergeCell ref="G184:I184"/>
    <mergeCell ref="J184:O184"/>
    <mergeCell ref="E185:F185"/>
    <mergeCell ref="G185:I185"/>
    <mergeCell ref="J185:O185"/>
    <mergeCell ref="E186:F186"/>
    <mergeCell ref="G186:I186"/>
    <mergeCell ref="G187:I187"/>
    <mergeCell ref="J186:O186"/>
    <mergeCell ref="J187:O187"/>
    <mergeCell ref="G203:I203"/>
    <mergeCell ref="J202:O202"/>
    <mergeCell ref="J203:O203"/>
    <mergeCell ref="B191:D191"/>
    <mergeCell ref="B193:D193"/>
    <mergeCell ref="B194:D194"/>
    <mergeCell ref="B195:D195"/>
    <mergeCell ref="E191:F191"/>
    <mergeCell ref="G191:I191"/>
    <mergeCell ref="J191:O191"/>
    <mergeCell ref="C132:C133"/>
    <mergeCell ref="B159:Y159"/>
    <mergeCell ref="B167:Y167"/>
    <mergeCell ref="B175:Y175"/>
    <mergeCell ref="B183:Y183"/>
    <mergeCell ref="J154:O154"/>
    <mergeCell ref="G155:I155"/>
    <mergeCell ref="B153:D153"/>
    <mergeCell ref="B154:D154"/>
    <mergeCell ref="B155:D155"/>
    <mergeCell ref="B156:D156"/>
    <mergeCell ref="X168:X172"/>
    <mergeCell ref="B171:D171"/>
    <mergeCell ref="E171:F171"/>
    <mergeCell ref="G171:I171"/>
    <mergeCell ref="J171:O171"/>
    <mergeCell ref="E153:F153"/>
    <mergeCell ref="B178:D178"/>
    <mergeCell ref="E178:F178"/>
    <mergeCell ref="G178:I178"/>
    <mergeCell ref="J178:O178"/>
    <mergeCell ref="B179:D179"/>
    <mergeCell ref="E179:F179"/>
    <mergeCell ref="G179:I179"/>
    <mergeCell ref="J179:O179"/>
    <mergeCell ref="G153:I153"/>
    <mergeCell ref="J153:O153"/>
    <mergeCell ref="X148:X156"/>
    <mergeCell ref="G97:I97"/>
    <mergeCell ref="J94:O94"/>
    <mergeCell ref="J96:O96"/>
    <mergeCell ref="J136:O136"/>
    <mergeCell ref="B127:D127"/>
    <mergeCell ref="B128:D128"/>
    <mergeCell ref="B129:D129"/>
    <mergeCell ref="B130:D130"/>
    <mergeCell ref="B131:D131"/>
    <mergeCell ref="B134:Y134"/>
    <mergeCell ref="X135:X137"/>
    <mergeCell ref="B147:D147"/>
    <mergeCell ref="B148:D148"/>
    <mergeCell ref="B146:Y146"/>
    <mergeCell ref="E147:F147"/>
    <mergeCell ref="G147:I147"/>
    <mergeCell ref="J147:O147"/>
    <mergeCell ref="E148:F148"/>
    <mergeCell ref="G148:I148"/>
    <mergeCell ref="J148:O148"/>
    <mergeCell ref="E128:F128"/>
    <mergeCell ref="G128:I128"/>
    <mergeCell ref="J128:O128"/>
    <mergeCell ref="E129:F129"/>
    <mergeCell ref="G129:I129"/>
    <mergeCell ref="J129:O129"/>
    <mergeCell ref="E130:F130"/>
    <mergeCell ref="G130:I130"/>
    <mergeCell ref="J130:O130"/>
    <mergeCell ref="E131:F131"/>
    <mergeCell ref="G131:I131"/>
    <mergeCell ref="J131:O131"/>
    <mergeCell ref="J15:O15"/>
    <mergeCell ref="E13:F13"/>
    <mergeCell ref="E14:F14"/>
    <mergeCell ref="J56:O56"/>
    <mergeCell ref="J57:O57"/>
    <mergeCell ref="B62:D62"/>
    <mergeCell ref="B60:O60"/>
    <mergeCell ref="J67:O67"/>
    <mergeCell ref="E68:F68"/>
    <mergeCell ref="G68:I68"/>
    <mergeCell ref="J68:O68"/>
    <mergeCell ref="E69:F69"/>
    <mergeCell ref="G69:I69"/>
    <mergeCell ref="J69:O69"/>
    <mergeCell ref="E70:F70"/>
    <mergeCell ref="G70:I70"/>
    <mergeCell ref="J70:O70"/>
    <mergeCell ref="G57:I57"/>
    <mergeCell ref="E62:F62"/>
    <mergeCell ref="G62:I62"/>
    <mergeCell ref="J62:O62"/>
    <mergeCell ref="E63:F63"/>
    <mergeCell ref="G63:I63"/>
    <mergeCell ref="J63:O63"/>
    <mergeCell ref="E64:F64"/>
    <mergeCell ref="G64:I64"/>
    <mergeCell ref="A35:A36"/>
    <mergeCell ref="B35:B36"/>
    <mergeCell ref="C35:C36"/>
    <mergeCell ref="S35:S36"/>
    <mergeCell ref="B32:D32"/>
    <mergeCell ref="S6:S8"/>
    <mergeCell ref="G7:I7"/>
    <mergeCell ref="J7:O7"/>
    <mergeCell ref="J1:O1"/>
    <mergeCell ref="A4:O4"/>
    <mergeCell ref="A6:A8"/>
    <mergeCell ref="B6:B8"/>
    <mergeCell ref="C6:C8"/>
    <mergeCell ref="D6:D8"/>
    <mergeCell ref="A18:A19"/>
    <mergeCell ref="B18:B19"/>
    <mergeCell ref="C18:C19"/>
    <mergeCell ref="S18:S19"/>
    <mergeCell ref="G13:I13"/>
    <mergeCell ref="J13:O13"/>
    <mergeCell ref="G14:I14"/>
    <mergeCell ref="J14:O14"/>
    <mergeCell ref="J17:O17"/>
    <mergeCell ref="B13:D13"/>
    <mergeCell ref="B14:D14"/>
    <mergeCell ref="B15:D15"/>
    <mergeCell ref="B16:D16"/>
    <mergeCell ref="B17:D17"/>
    <mergeCell ref="G15:I15"/>
    <mergeCell ref="E16:F16"/>
    <mergeCell ref="G16:I16"/>
    <mergeCell ref="J16:O16"/>
    <mergeCell ref="A29:A30"/>
    <mergeCell ref="B29:B30"/>
    <mergeCell ref="C29:C30"/>
    <mergeCell ref="S29:S30"/>
    <mergeCell ref="A20:A21"/>
    <mergeCell ref="B20:B21"/>
    <mergeCell ref="C20:C21"/>
    <mergeCell ref="S20:S21"/>
    <mergeCell ref="A22:A23"/>
    <mergeCell ref="B22:B23"/>
    <mergeCell ref="C22:C23"/>
    <mergeCell ref="S22:S23"/>
    <mergeCell ref="B25:D25"/>
    <mergeCell ref="B26:D26"/>
    <mergeCell ref="B27:D27"/>
    <mergeCell ref="E17:F17"/>
    <mergeCell ref="G17:I17"/>
    <mergeCell ref="G27:I27"/>
    <mergeCell ref="G28:I28"/>
    <mergeCell ref="J25:O25"/>
    <mergeCell ref="J26:O26"/>
    <mergeCell ref="J27:O27"/>
    <mergeCell ref="J28:O28"/>
    <mergeCell ref="B28:D28"/>
    <mergeCell ref="E25:F25"/>
    <mergeCell ref="E26:F26"/>
    <mergeCell ref="E27:F27"/>
    <mergeCell ref="A51:A52"/>
    <mergeCell ref="B51:B52"/>
    <mergeCell ref="C51:C52"/>
    <mergeCell ref="S51:S52"/>
    <mergeCell ref="B38:D38"/>
    <mergeCell ref="B39:D39"/>
    <mergeCell ref="B40:D40"/>
    <mergeCell ref="B41:D41"/>
    <mergeCell ref="B42:D42"/>
    <mergeCell ref="J38:O38"/>
    <mergeCell ref="G40:I40"/>
    <mergeCell ref="J40:O40"/>
    <mergeCell ref="E38:F38"/>
    <mergeCell ref="E39:F39"/>
    <mergeCell ref="E40:F40"/>
    <mergeCell ref="G38:I38"/>
    <mergeCell ref="E50:F50"/>
    <mergeCell ref="J47:O47"/>
    <mergeCell ref="G39:I39"/>
    <mergeCell ref="G44:I44"/>
    <mergeCell ref="J44:O44"/>
    <mergeCell ref="B43:D43"/>
    <mergeCell ref="B44:D44"/>
    <mergeCell ref="B45:D45"/>
    <mergeCell ref="B46:D46"/>
    <mergeCell ref="B47:D47"/>
    <mergeCell ref="B50:D50"/>
    <mergeCell ref="B49:D49"/>
    <mergeCell ref="B48:D48"/>
    <mergeCell ref="E47:F47"/>
    <mergeCell ref="G47:I47"/>
    <mergeCell ref="E45:F45"/>
    <mergeCell ref="A75:A76"/>
    <mergeCell ref="B75:B76"/>
    <mergeCell ref="C75:C76"/>
    <mergeCell ref="S75:S76"/>
    <mergeCell ref="A53:A54"/>
    <mergeCell ref="B53:B54"/>
    <mergeCell ref="C53:C54"/>
    <mergeCell ref="S53:S54"/>
    <mergeCell ref="A58:A59"/>
    <mergeCell ref="B58:B59"/>
    <mergeCell ref="S58:S59"/>
    <mergeCell ref="B56:D56"/>
    <mergeCell ref="B57:D57"/>
    <mergeCell ref="E56:F56"/>
    <mergeCell ref="E57:F57"/>
    <mergeCell ref="C58:C59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G56:I56"/>
    <mergeCell ref="E74:F74"/>
    <mergeCell ref="G74:I74"/>
    <mergeCell ref="J74:O74"/>
    <mergeCell ref="E71:F71"/>
    <mergeCell ref="B72:D72"/>
    <mergeCell ref="G66:I66"/>
    <mergeCell ref="A85:A86"/>
    <mergeCell ref="B85:B86"/>
    <mergeCell ref="C85:C86"/>
    <mergeCell ref="S85:S86"/>
    <mergeCell ref="A87:A88"/>
    <mergeCell ref="B87:B88"/>
    <mergeCell ref="C87:C88"/>
    <mergeCell ref="S87:S88"/>
    <mergeCell ref="B78:D78"/>
    <mergeCell ref="B79:D79"/>
    <mergeCell ref="B83:D83"/>
    <mergeCell ref="B84:D84"/>
    <mergeCell ref="E78:F78"/>
    <mergeCell ref="E79:F79"/>
    <mergeCell ref="E83:F83"/>
    <mergeCell ref="E84:F84"/>
    <mergeCell ref="G78:I78"/>
    <mergeCell ref="G79:I79"/>
    <mergeCell ref="G83:I83"/>
    <mergeCell ref="G84:I84"/>
    <mergeCell ref="J78:O78"/>
    <mergeCell ref="J79:O79"/>
    <mergeCell ref="J83:O83"/>
    <mergeCell ref="B80:D80"/>
    <mergeCell ref="B81:D81"/>
    <mergeCell ref="E81:F81"/>
    <mergeCell ref="G81:I81"/>
    <mergeCell ref="J81:O81"/>
    <mergeCell ref="B82:D82"/>
    <mergeCell ref="J84:O84"/>
    <mergeCell ref="A110:A111"/>
    <mergeCell ref="B110:B111"/>
    <mergeCell ref="C110:C111"/>
    <mergeCell ref="S110:S111"/>
    <mergeCell ref="B101:O101"/>
    <mergeCell ref="B99:D99"/>
    <mergeCell ref="B100:D100"/>
    <mergeCell ref="E99:F99"/>
    <mergeCell ref="E100:F100"/>
    <mergeCell ref="G99:I99"/>
    <mergeCell ref="G100:I100"/>
    <mergeCell ref="J99:O99"/>
    <mergeCell ref="J100:O100"/>
    <mergeCell ref="G103:I103"/>
    <mergeCell ref="J103:O103"/>
    <mergeCell ref="E103:F103"/>
    <mergeCell ref="E104:F104"/>
    <mergeCell ref="E105:F105"/>
    <mergeCell ref="E109:F109"/>
    <mergeCell ref="B103:D103"/>
    <mergeCell ref="B104:D104"/>
    <mergeCell ref="G105:I105"/>
    <mergeCell ref="J104:O104"/>
    <mergeCell ref="J105:O105"/>
    <mergeCell ref="G109:I109"/>
    <mergeCell ref="J107:O107"/>
    <mergeCell ref="J106:O106"/>
    <mergeCell ref="B107:D107"/>
    <mergeCell ref="E108:F108"/>
    <mergeCell ref="G108:I108"/>
    <mergeCell ref="J108:O108"/>
    <mergeCell ref="G107:I107"/>
    <mergeCell ref="A115:A116"/>
    <mergeCell ref="B115:B116"/>
    <mergeCell ref="C115:C116"/>
    <mergeCell ref="S115:S116"/>
    <mergeCell ref="A122:A123"/>
    <mergeCell ref="B122:B123"/>
    <mergeCell ref="S122:S123"/>
    <mergeCell ref="B118:D118"/>
    <mergeCell ref="B119:D119"/>
    <mergeCell ref="B120:D120"/>
    <mergeCell ref="B121:D121"/>
    <mergeCell ref="E118:F118"/>
    <mergeCell ref="G118:I118"/>
    <mergeCell ref="J118:O118"/>
    <mergeCell ref="E119:F119"/>
    <mergeCell ref="G119:I119"/>
    <mergeCell ref="J119:O119"/>
    <mergeCell ref="C122:C123"/>
    <mergeCell ref="E120:F120"/>
    <mergeCell ref="E121:F121"/>
    <mergeCell ref="G120:I120"/>
    <mergeCell ref="G121:I121"/>
    <mergeCell ref="J120:O120"/>
    <mergeCell ref="J121:O121"/>
    <mergeCell ref="B117:Y117"/>
    <mergeCell ref="X119:X120"/>
    <mergeCell ref="A143:A144"/>
    <mergeCell ref="B143:B144"/>
    <mergeCell ref="C143:C144"/>
    <mergeCell ref="S143:S144"/>
    <mergeCell ref="B145:O145"/>
    <mergeCell ref="A132:A133"/>
    <mergeCell ref="B132:B133"/>
    <mergeCell ref="S132:S133"/>
    <mergeCell ref="B139:D139"/>
    <mergeCell ref="B140:D140"/>
    <mergeCell ref="B142:D142"/>
    <mergeCell ref="E139:F139"/>
    <mergeCell ref="E140:F140"/>
    <mergeCell ref="E142:F142"/>
    <mergeCell ref="G139:I139"/>
    <mergeCell ref="G140:I140"/>
    <mergeCell ref="B137:D137"/>
    <mergeCell ref="E137:F137"/>
    <mergeCell ref="G137:I137"/>
    <mergeCell ref="J137:O137"/>
    <mergeCell ref="G142:I142"/>
    <mergeCell ref="J139:O139"/>
    <mergeCell ref="J140:O140"/>
    <mergeCell ref="J142:O142"/>
    <mergeCell ref="B141:D141"/>
    <mergeCell ref="E141:F141"/>
    <mergeCell ref="G141:I141"/>
    <mergeCell ref="J141:O141"/>
    <mergeCell ref="E136:F136"/>
    <mergeCell ref="G135:I135"/>
    <mergeCell ref="G136:I136"/>
    <mergeCell ref="J135:O135"/>
    <mergeCell ref="B149:D149"/>
    <mergeCell ref="B152:D152"/>
    <mergeCell ref="B151:D151"/>
    <mergeCell ref="B150:D150"/>
    <mergeCell ref="J149:O149"/>
    <mergeCell ref="E150:F150"/>
    <mergeCell ref="G150:I150"/>
    <mergeCell ref="J150:O150"/>
    <mergeCell ref="G151:I151"/>
    <mergeCell ref="J151:O151"/>
    <mergeCell ref="E152:F152"/>
    <mergeCell ref="G152:I152"/>
    <mergeCell ref="J152:O152"/>
    <mergeCell ref="A157:A158"/>
    <mergeCell ref="B157:B158"/>
    <mergeCell ref="C157:C158"/>
    <mergeCell ref="S157:S158"/>
    <mergeCell ref="E151:F151"/>
    <mergeCell ref="A165:A166"/>
    <mergeCell ref="B165:B166"/>
    <mergeCell ref="C165:C166"/>
    <mergeCell ref="S165:S166"/>
    <mergeCell ref="B163:D163"/>
    <mergeCell ref="B164:D164"/>
    <mergeCell ref="E163:F163"/>
    <mergeCell ref="G163:I163"/>
    <mergeCell ref="J163:O163"/>
    <mergeCell ref="E164:F164"/>
    <mergeCell ref="G164:I164"/>
    <mergeCell ref="J164:O164"/>
    <mergeCell ref="B160:D160"/>
    <mergeCell ref="B161:D161"/>
    <mergeCell ref="B162:D162"/>
    <mergeCell ref="E160:F160"/>
    <mergeCell ref="E161:F161"/>
    <mergeCell ref="G160:I160"/>
    <mergeCell ref="J160:O160"/>
    <mergeCell ref="G161:I161"/>
    <mergeCell ref="J161:O161"/>
    <mergeCell ref="E162:F162"/>
    <mergeCell ref="G162:I162"/>
    <mergeCell ref="J162:O162"/>
    <mergeCell ref="A173:A174"/>
    <mergeCell ref="B173:B174"/>
    <mergeCell ref="C173:C174"/>
    <mergeCell ref="S173:S174"/>
    <mergeCell ref="B168:D168"/>
    <mergeCell ref="B169:D169"/>
    <mergeCell ref="B170:D170"/>
    <mergeCell ref="E168:F168"/>
    <mergeCell ref="G168:I168"/>
    <mergeCell ref="J168:O168"/>
    <mergeCell ref="E169:F169"/>
    <mergeCell ref="G169:I169"/>
    <mergeCell ref="J169:O169"/>
    <mergeCell ref="E170:F170"/>
    <mergeCell ref="G170:I170"/>
    <mergeCell ref="J170:O170"/>
    <mergeCell ref="B172:D172"/>
    <mergeCell ref="G172:I172"/>
    <mergeCell ref="J172:O172"/>
    <mergeCell ref="A180:A181"/>
    <mergeCell ref="B180:B181"/>
    <mergeCell ref="C180:C181"/>
    <mergeCell ref="S180:S181"/>
    <mergeCell ref="B176:D176"/>
    <mergeCell ref="E176:F176"/>
    <mergeCell ref="G176:I176"/>
    <mergeCell ref="J176:O176"/>
    <mergeCell ref="B177:D177"/>
    <mergeCell ref="E177:F177"/>
    <mergeCell ref="G177:I177"/>
    <mergeCell ref="J177:O177"/>
    <mergeCell ref="A197:A198"/>
    <mergeCell ref="B197:B198"/>
    <mergeCell ref="C197:C198"/>
    <mergeCell ref="S197:S198"/>
    <mergeCell ref="A199:A200"/>
    <mergeCell ref="B199:B200"/>
    <mergeCell ref="S199:S200"/>
    <mergeCell ref="A188:A189"/>
    <mergeCell ref="B188:B189"/>
    <mergeCell ref="S188:S189"/>
    <mergeCell ref="B196:D196"/>
    <mergeCell ref="E196:F196"/>
    <mergeCell ref="G196:I196"/>
    <mergeCell ref="J196:O196"/>
    <mergeCell ref="J194:O194"/>
    <mergeCell ref="E195:F195"/>
    <mergeCell ref="G195:I195"/>
    <mergeCell ref="J195:O195"/>
    <mergeCell ref="B186:D186"/>
    <mergeCell ref="B185:D185"/>
    <mergeCell ref="A205:A206"/>
    <mergeCell ref="B205:B206"/>
    <mergeCell ref="C205:C206"/>
    <mergeCell ref="S205:S206"/>
    <mergeCell ref="A207:A208"/>
    <mergeCell ref="B207:B208"/>
    <mergeCell ref="S207:S208"/>
    <mergeCell ref="B202:D202"/>
    <mergeCell ref="B203:D203"/>
    <mergeCell ref="B204:D204"/>
    <mergeCell ref="E203:F203"/>
    <mergeCell ref="E204:F204"/>
    <mergeCell ref="G204:I204"/>
    <mergeCell ref="J204:O204"/>
    <mergeCell ref="A231:A232"/>
    <mergeCell ref="B231:B232"/>
    <mergeCell ref="C231:C232"/>
    <mergeCell ref="S231:S232"/>
    <mergeCell ref="A215:A216"/>
    <mergeCell ref="B215:B216"/>
    <mergeCell ref="S215:S216"/>
    <mergeCell ref="A225:A226"/>
    <mergeCell ref="B225:B226"/>
    <mergeCell ref="S225:S226"/>
    <mergeCell ref="B218:D218"/>
    <mergeCell ref="B219:D219"/>
    <mergeCell ref="B221:D221"/>
    <mergeCell ref="B220:D220"/>
    <mergeCell ref="B222:D222"/>
    <mergeCell ref="B223:D223"/>
    <mergeCell ref="B224:D224"/>
    <mergeCell ref="E218:F218"/>
    <mergeCell ref="A254:A255"/>
    <mergeCell ref="B254:B255"/>
    <mergeCell ref="C254:C255"/>
    <mergeCell ref="S254:S255"/>
    <mergeCell ref="A237:A238"/>
    <mergeCell ref="B237:B238"/>
    <mergeCell ref="S237:S238"/>
    <mergeCell ref="A243:A244"/>
    <mergeCell ref="B243:B244"/>
    <mergeCell ref="S243:S244"/>
    <mergeCell ref="G240:I240"/>
    <mergeCell ref="J240:O240"/>
    <mergeCell ref="E220:F220"/>
    <mergeCell ref="G220:I220"/>
    <mergeCell ref="J220:O220"/>
    <mergeCell ref="B239:Y239"/>
    <mergeCell ref="B246:Y246"/>
    <mergeCell ref="G236:I236"/>
    <mergeCell ref="G229:I229"/>
    <mergeCell ref="J229:O229"/>
    <mergeCell ref="E230:F230"/>
    <mergeCell ref="G230:I230"/>
    <mergeCell ref="J230:O230"/>
    <mergeCell ref="B240:D240"/>
    <mergeCell ref="B241:D241"/>
    <mergeCell ref="E248:F248"/>
    <mergeCell ref="G248:I248"/>
    <mergeCell ref="E242:F242"/>
    <mergeCell ref="G242:I242"/>
    <mergeCell ref="J242:O242"/>
    <mergeCell ref="B245:O245"/>
    <mergeCell ref="J248:O248"/>
    <mergeCell ref="G259:I259"/>
    <mergeCell ref="J252:O252"/>
    <mergeCell ref="E253:F253"/>
    <mergeCell ref="G265:I265"/>
    <mergeCell ref="J265:O265"/>
    <mergeCell ref="B256:Y256"/>
    <mergeCell ref="E221:F221"/>
    <mergeCell ref="G221:I221"/>
    <mergeCell ref="J221:O221"/>
    <mergeCell ref="B228:D228"/>
    <mergeCell ref="B229:D229"/>
    <mergeCell ref="B230:D230"/>
    <mergeCell ref="E228:F228"/>
    <mergeCell ref="G228:I228"/>
    <mergeCell ref="J218:O218"/>
    <mergeCell ref="E219:F219"/>
    <mergeCell ref="G219:I219"/>
    <mergeCell ref="J219:O219"/>
    <mergeCell ref="B262:Y262"/>
    <mergeCell ref="E249:F249"/>
    <mergeCell ref="E240:F240"/>
    <mergeCell ref="J235:O235"/>
    <mergeCell ref="B227:Y227"/>
    <mergeCell ref="B233:Y233"/>
    <mergeCell ref="B234:D234"/>
    <mergeCell ref="B235:D235"/>
    <mergeCell ref="B236:D236"/>
    <mergeCell ref="J228:O228"/>
    <mergeCell ref="E229:F229"/>
    <mergeCell ref="X228:X230"/>
    <mergeCell ref="X234:X236"/>
    <mergeCell ref="E234:F234"/>
    <mergeCell ref="A272:A273"/>
    <mergeCell ref="B272:B273"/>
    <mergeCell ref="S272:S273"/>
    <mergeCell ref="A260:A261"/>
    <mergeCell ref="B260:B261"/>
    <mergeCell ref="C260:C261"/>
    <mergeCell ref="S260:S261"/>
    <mergeCell ref="A282:A283"/>
    <mergeCell ref="B282:B283"/>
    <mergeCell ref="C282:C283"/>
    <mergeCell ref="S282:S283"/>
    <mergeCell ref="A276:A277"/>
    <mergeCell ref="B276:B277"/>
    <mergeCell ref="S276:S277"/>
    <mergeCell ref="B278:O278"/>
    <mergeCell ref="B266:D266"/>
    <mergeCell ref="B265:D265"/>
    <mergeCell ref="B264:D264"/>
    <mergeCell ref="B263:D263"/>
    <mergeCell ref="E263:F263"/>
    <mergeCell ref="G263:I263"/>
    <mergeCell ref="J263:O263"/>
    <mergeCell ref="G270:I270"/>
    <mergeCell ref="G271:I271"/>
    <mergeCell ref="B275:D275"/>
    <mergeCell ref="E275:F275"/>
    <mergeCell ref="B269:Y269"/>
    <mergeCell ref="X280:X281"/>
    <mergeCell ref="A267:A268"/>
    <mergeCell ref="B267:B268"/>
    <mergeCell ref="S267:S268"/>
    <mergeCell ref="X270:X271"/>
    <mergeCell ref="A303:A304"/>
    <mergeCell ref="B303:B304"/>
    <mergeCell ref="C303:C304"/>
    <mergeCell ref="B297:O297"/>
    <mergeCell ref="A289:A290"/>
    <mergeCell ref="B289:B290"/>
    <mergeCell ref="C289:C290"/>
    <mergeCell ref="S289:S290"/>
    <mergeCell ref="B293:D293"/>
    <mergeCell ref="B294:D294"/>
    <mergeCell ref="E293:F293"/>
    <mergeCell ref="G293:I293"/>
    <mergeCell ref="J293:O293"/>
    <mergeCell ref="E294:F294"/>
    <mergeCell ref="G294:I294"/>
    <mergeCell ref="J294:O294"/>
    <mergeCell ref="S303:S304"/>
    <mergeCell ref="B292:D292"/>
    <mergeCell ref="E292:F292"/>
    <mergeCell ref="G292:I292"/>
    <mergeCell ref="J292:O292"/>
    <mergeCell ref="E300:F300"/>
    <mergeCell ref="G300:I300"/>
    <mergeCell ref="J300:O300"/>
    <mergeCell ref="E301:F301"/>
    <mergeCell ref="G301:I301"/>
    <mergeCell ref="J301:O301"/>
    <mergeCell ref="B296:O296"/>
    <mergeCell ref="B300:D300"/>
    <mergeCell ref="B299:D299"/>
    <mergeCell ref="E299:F299"/>
    <mergeCell ref="B301:D301"/>
    <mergeCell ref="A309:A310"/>
    <mergeCell ref="B309:B310"/>
    <mergeCell ref="C309:C310"/>
    <mergeCell ref="S309:S310"/>
    <mergeCell ref="B302:D302"/>
    <mergeCell ref="A331:A332"/>
    <mergeCell ref="B331:B332"/>
    <mergeCell ref="C331:C332"/>
    <mergeCell ref="S331:S332"/>
    <mergeCell ref="A322:A323"/>
    <mergeCell ref="B322:B323"/>
    <mergeCell ref="C322:C323"/>
    <mergeCell ref="S322:S323"/>
    <mergeCell ref="A324:A325"/>
    <mergeCell ref="B324:B325"/>
    <mergeCell ref="C324:C325"/>
    <mergeCell ref="S324:S325"/>
    <mergeCell ref="E306:F306"/>
    <mergeCell ref="G306:I306"/>
    <mergeCell ref="J308:O308"/>
    <mergeCell ref="G314:I314"/>
    <mergeCell ref="J314:O314"/>
    <mergeCell ref="G308:I308"/>
    <mergeCell ref="E319:F319"/>
    <mergeCell ref="E302:F302"/>
    <mergeCell ref="G302:I302"/>
    <mergeCell ref="J302:O302"/>
    <mergeCell ref="B305:Y305"/>
    <mergeCell ref="B306:D306"/>
    <mergeCell ref="B307:D307"/>
    <mergeCell ref="B308:D308"/>
    <mergeCell ref="B318:D318"/>
    <mergeCell ref="E376:F376"/>
    <mergeCell ref="G376:I376"/>
    <mergeCell ref="A338:A339"/>
    <mergeCell ref="B338:B339"/>
    <mergeCell ref="G334:I334"/>
    <mergeCell ref="S338:S339"/>
    <mergeCell ref="B340:O340"/>
    <mergeCell ref="A358:A359"/>
    <mergeCell ref="B358:B359"/>
    <mergeCell ref="C358:C359"/>
    <mergeCell ref="S358:S359"/>
    <mergeCell ref="A347:A348"/>
    <mergeCell ref="B347:B348"/>
    <mergeCell ref="C347:C348"/>
    <mergeCell ref="S347:S348"/>
    <mergeCell ref="A351:A352"/>
    <mergeCell ref="B351:B352"/>
    <mergeCell ref="C351:C352"/>
    <mergeCell ref="S351:S352"/>
    <mergeCell ref="B336:D336"/>
    <mergeCell ref="E336:F336"/>
    <mergeCell ref="G336:I336"/>
    <mergeCell ref="A367:A368"/>
    <mergeCell ref="B367:B368"/>
    <mergeCell ref="J344:O344"/>
    <mergeCell ref="G343:I343"/>
    <mergeCell ref="J343:O343"/>
    <mergeCell ref="G344:I344"/>
    <mergeCell ref="E363:F363"/>
    <mergeCell ref="G363:I363"/>
    <mergeCell ref="E345:F345"/>
    <mergeCell ref="C338:C339"/>
    <mergeCell ref="B10:O10"/>
    <mergeCell ref="B9:O9"/>
    <mergeCell ref="S411:S412"/>
    <mergeCell ref="E15:F15"/>
    <mergeCell ref="C237:C238"/>
    <mergeCell ref="C243:C244"/>
    <mergeCell ref="C267:C268"/>
    <mergeCell ref="C272:C273"/>
    <mergeCell ref="C276:C277"/>
    <mergeCell ref="C188:C189"/>
    <mergeCell ref="C199:C200"/>
    <mergeCell ref="C207:C208"/>
    <mergeCell ref="C215:C216"/>
    <mergeCell ref="G25:I25"/>
    <mergeCell ref="G26:I26"/>
    <mergeCell ref="A380:A381"/>
    <mergeCell ref="B380:B381"/>
    <mergeCell ref="C380:C381"/>
    <mergeCell ref="S380:S381"/>
    <mergeCell ref="B377:D377"/>
    <mergeCell ref="J374:O374"/>
    <mergeCell ref="E375:F375"/>
    <mergeCell ref="G375:I375"/>
    <mergeCell ref="J375:O375"/>
    <mergeCell ref="A378:A379"/>
    <mergeCell ref="B374:D374"/>
    <mergeCell ref="B375:D375"/>
    <mergeCell ref="B372:Y372"/>
    <mergeCell ref="E374:F374"/>
    <mergeCell ref="G374:I374"/>
    <mergeCell ref="X374:X376"/>
    <mergeCell ref="E93:F93"/>
    <mergeCell ref="A413:A414"/>
    <mergeCell ref="B413:B414"/>
    <mergeCell ref="C413:C414"/>
    <mergeCell ref="S413:S414"/>
    <mergeCell ref="A411:A412"/>
    <mergeCell ref="B411:B412"/>
    <mergeCell ref="C411:C412"/>
    <mergeCell ref="B400:O400"/>
    <mergeCell ref="A398:A399"/>
    <mergeCell ref="B398:B399"/>
    <mergeCell ref="C398:C399"/>
    <mergeCell ref="S398:S399"/>
    <mergeCell ref="J405:O405"/>
    <mergeCell ref="B408:D408"/>
    <mergeCell ref="E408:F408"/>
    <mergeCell ref="G408:I408"/>
    <mergeCell ref="J408:Q408"/>
    <mergeCell ref="J409:P409"/>
    <mergeCell ref="E405:F405"/>
    <mergeCell ref="G405:I405"/>
    <mergeCell ref="G404:I404"/>
    <mergeCell ref="J404:O404"/>
    <mergeCell ref="B410:D410"/>
    <mergeCell ref="B406:Y406"/>
    <mergeCell ref="E407:F407"/>
    <mergeCell ref="G407:I407"/>
    <mergeCell ref="J407:O407"/>
    <mergeCell ref="E409:F409"/>
    <mergeCell ref="G409:I409"/>
    <mergeCell ref="W409:W410"/>
    <mergeCell ref="X409:X410"/>
    <mergeCell ref="B33:D33"/>
    <mergeCell ref="B34:D34"/>
    <mergeCell ref="E33:F33"/>
    <mergeCell ref="G33:I33"/>
    <mergeCell ref="J33:O33"/>
    <mergeCell ref="E41:F41"/>
    <mergeCell ref="G41:I41"/>
    <mergeCell ref="J41:O41"/>
    <mergeCell ref="E42:F42"/>
    <mergeCell ref="G42:I42"/>
    <mergeCell ref="J42:O42"/>
    <mergeCell ref="J50:O50"/>
    <mergeCell ref="E48:F48"/>
    <mergeCell ref="G48:I48"/>
    <mergeCell ref="J48:O48"/>
    <mergeCell ref="E49:F49"/>
    <mergeCell ref="G49:I49"/>
    <mergeCell ref="J49:O49"/>
    <mergeCell ref="B73:D73"/>
    <mergeCell ref="E43:F43"/>
    <mergeCell ref="G43:I43"/>
    <mergeCell ref="J43:O43"/>
    <mergeCell ref="E44:F44"/>
    <mergeCell ref="J66:O66"/>
    <mergeCell ref="E67:F67"/>
    <mergeCell ref="G67:I67"/>
    <mergeCell ref="J65:O65"/>
    <mergeCell ref="E66:F66"/>
    <mergeCell ref="B90:D90"/>
    <mergeCell ref="E90:F90"/>
    <mergeCell ref="G90:I90"/>
    <mergeCell ref="J90:O90"/>
    <mergeCell ref="E94:F94"/>
    <mergeCell ref="E95:F95"/>
    <mergeCell ref="G92:I92"/>
    <mergeCell ref="J73:O73"/>
    <mergeCell ref="G94:I94"/>
    <mergeCell ref="G95:I95"/>
    <mergeCell ref="J64:O64"/>
    <mergeCell ref="E65:F65"/>
    <mergeCell ref="G65:I65"/>
    <mergeCell ref="B74:D74"/>
    <mergeCell ref="B253:D253"/>
    <mergeCell ref="E247:F247"/>
    <mergeCell ref="G247:I247"/>
    <mergeCell ref="E259:F259"/>
    <mergeCell ref="G257:I257"/>
    <mergeCell ref="G258:I258"/>
    <mergeCell ref="B91:D91"/>
    <mergeCell ref="B92:D92"/>
    <mergeCell ref="B93:D93"/>
    <mergeCell ref="B94:D94"/>
    <mergeCell ref="B95:D95"/>
    <mergeCell ref="B96:D96"/>
    <mergeCell ref="B97:D97"/>
    <mergeCell ref="E96:F96"/>
    <mergeCell ref="E97:F97"/>
    <mergeCell ref="J97:O97"/>
    <mergeCell ref="B125:Y125"/>
    <mergeCell ref="X126:X132"/>
    <mergeCell ref="E127:F127"/>
    <mergeCell ref="G127:I127"/>
    <mergeCell ref="J127:O127"/>
    <mergeCell ref="B209:Y209"/>
    <mergeCell ref="E149:F149"/>
    <mergeCell ref="J114:O114"/>
    <mergeCell ref="E126:F126"/>
    <mergeCell ref="G126:I126"/>
    <mergeCell ref="G93:I93"/>
    <mergeCell ref="J95:O95"/>
    <mergeCell ref="J92:O92"/>
    <mergeCell ref="J93:O93"/>
    <mergeCell ref="E91:F91"/>
    <mergeCell ref="G91:I91"/>
    <mergeCell ref="B210:D210"/>
    <mergeCell ref="B211:D211"/>
    <mergeCell ref="B212:D212"/>
    <mergeCell ref="B214:D214"/>
    <mergeCell ref="B213:D213"/>
    <mergeCell ref="E210:F210"/>
    <mergeCell ref="G210:I210"/>
    <mergeCell ref="J210:O210"/>
    <mergeCell ref="E211:F211"/>
    <mergeCell ref="G211:I211"/>
    <mergeCell ref="J211:O211"/>
    <mergeCell ref="B247:D247"/>
    <mergeCell ref="B248:D248"/>
    <mergeCell ref="B249:D249"/>
    <mergeCell ref="B250:D250"/>
    <mergeCell ref="B251:D251"/>
    <mergeCell ref="B252:D252"/>
    <mergeCell ref="E236:F236"/>
    <mergeCell ref="E235:F235"/>
    <mergeCell ref="G234:I234"/>
    <mergeCell ref="G235:I235"/>
    <mergeCell ref="X292:X294"/>
    <mergeCell ref="B285:D285"/>
    <mergeCell ref="B286:D286"/>
    <mergeCell ref="B287:D287"/>
    <mergeCell ref="B288:D288"/>
    <mergeCell ref="E285:F285"/>
    <mergeCell ref="E286:F286"/>
    <mergeCell ref="E287:F287"/>
    <mergeCell ref="E288:F288"/>
    <mergeCell ref="G285:I285"/>
    <mergeCell ref="G286:I286"/>
    <mergeCell ref="G287:I287"/>
    <mergeCell ref="G288:I288"/>
    <mergeCell ref="J285:O285"/>
    <mergeCell ref="G316:I316"/>
    <mergeCell ref="J316:O316"/>
    <mergeCell ref="E317:F317"/>
    <mergeCell ref="G317:I317"/>
    <mergeCell ref="J317:O317"/>
    <mergeCell ref="G313:I313"/>
    <mergeCell ref="J313:O313"/>
    <mergeCell ref="E314:F314"/>
    <mergeCell ref="J312:O312"/>
    <mergeCell ref="E313:F313"/>
    <mergeCell ref="E307:F307"/>
    <mergeCell ref="G307:I307"/>
    <mergeCell ref="J306:O306"/>
    <mergeCell ref="J307:O307"/>
    <mergeCell ref="E308:F308"/>
    <mergeCell ref="J299:O299"/>
    <mergeCell ref="B317:D317"/>
    <mergeCell ref="B315:D315"/>
    <mergeCell ref="B329:D329"/>
    <mergeCell ref="B312:D312"/>
    <mergeCell ref="B313:D313"/>
    <mergeCell ref="B314:D314"/>
    <mergeCell ref="B321:D321"/>
    <mergeCell ref="B320:D320"/>
    <mergeCell ref="B319:D319"/>
    <mergeCell ref="B316:D316"/>
    <mergeCell ref="E328:F328"/>
    <mergeCell ref="J318:O318"/>
    <mergeCell ref="E321:F321"/>
    <mergeCell ref="G321:I321"/>
    <mergeCell ref="J321:O321"/>
    <mergeCell ref="E312:F312"/>
    <mergeCell ref="G312:I312"/>
    <mergeCell ref="E316:F316"/>
    <mergeCell ref="J328:O328"/>
    <mergeCell ref="E315:F315"/>
    <mergeCell ref="G315:I315"/>
    <mergeCell ref="J315:O315"/>
    <mergeCell ref="E320:F320"/>
    <mergeCell ref="G320:I320"/>
    <mergeCell ref="J320:O320"/>
    <mergeCell ref="G319:I319"/>
    <mergeCell ref="J319:O319"/>
    <mergeCell ref="E318:F318"/>
    <mergeCell ref="G318:I318"/>
    <mergeCell ref="S378:S379"/>
    <mergeCell ref="E114:F114"/>
    <mergeCell ref="E281:F281"/>
    <mergeCell ref="G280:I280"/>
    <mergeCell ref="G281:I281"/>
    <mergeCell ref="E82:F82"/>
    <mergeCell ref="G82:I82"/>
    <mergeCell ref="J82:O82"/>
    <mergeCell ref="X96:X97"/>
    <mergeCell ref="B281:D281"/>
    <mergeCell ref="X210:X214"/>
    <mergeCell ref="X240:X242"/>
    <mergeCell ref="X257:X259"/>
    <mergeCell ref="B138:Y138"/>
    <mergeCell ref="B106:D106"/>
    <mergeCell ref="E106:F106"/>
    <mergeCell ref="G106:I106"/>
    <mergeCell ref="E257:F257"/>
    <mergeCell ref="E258:F258"/>
    <mergeCell ref="J257:O257"/>
    <mergeCell ref="J258:O258"/>
    <mergeCell ref="J259:O259"/>
    <mergeCell ref="B330:D330"/>
    <mergeCell ref="J286:O286"/>
    <mergeCell ref="J287:O287"/>
    <mergeCell ref="J288:O288"/>
    <mergeCell ref="B280:D280"/>
    <mergeCell ref="G328:I328"/>
    <mergeCell ref="E329:F329"/>
    <mergeCell ref="G329:I329"/>
    <mergeCell ref="J329:O329"/>
    <mergeCell ref="B371:Y371"/>
    <mergeCell ref="B126:D126"/>
    <mergeCell ref="B113:D113"/>
    <mergeCell ref="B114:D114"/>
    <mergeCell ref="E113:F113"/>
    <mergeCell ref="G113:I113"/>
    <mergeCell ref="J113:O113"/>
    <mergeCell ref="G114:I114"/>
    <mergeCell ref="X160:X164"/>
    <mergeCell ref="X176:X179"/>
    <mergeCell ref="X184:X187"/>
    <mergeCell ref="B135:D135"/>
    <mergeCell ref="B136:D136"/>
    <mergeCell ref="E135:F135"/>
    <mergeCell ref="E34:F34"/>
    <mergeCell ref="G34:I34"/>
    <mergeCell ref="J34:O34"/>
    <mergeCell ref="J126:O126"/>
    <mergeCell ref="E330:F330"/>
    <mergeCell ref="G330:I330"/>
    <mergeCell ref="J330:O330"/>
    <mergeCell ref="C367:C368"/>
    <mergeCell ref="S367:S368"/>
    <mergeCell ref="X342:X346"/>
    <mergeCell ref="X354:X357"/>
    <mergeCell ref="X361:X366"/>
    <mergeCell ref="B341:Y341"/>
    <mergeCell ref="B311:Y311"/>
    <mergeCell ref="B327:Y327"/>
    <mergeCell ref="B333:Y333"/>
    <mergeCell ref="B328:D328"/>
    <mergeCell ref="W32:W34"/>
    <mergeCell ref="W38:W39"/>
    <mergeCell ref="X49:X50"/>
    <mergeCell ref="W135:W137"/>
    <mergeCell ref="X141:X142"/>
    <mergeCell ref="Y177:Y179"/>
    <mergeCell ref="Y25:Y28"/>
    <mergeCell ref="X25:X28"/>
    <mergeCell ref="X32:X34"/>
    <mergeCell ref="X62:X74"/>
    <mergeCell ref="X78:X84"/>
    <mergeCell ref="X99:X100"/>
    <mergeCell ref="X103:X109"/>
    <mergeCell ref="J39:O39"/>
    <mergeCell ref="E80:F80"/>
    <mergeCell ref="G80:I80"/>
    <mergeCell ref="J80:O80"/>
    <mergeCell ref="J91:O91"/>
    <mergeCell ref="E92:F92"/>
    <mergeCell ref="G45:I45"/>
    <mergeCell ref="J45:O45"/>
    <mergeCell ref="E46:F46"/>
    <mergeCell ref="G46:I46"/>
    <mergeCell ref="J46:O46"/>
    <mergeCell ref="G50:I50"/>
    <mergeCell ref="E28:F28"/>
    <mergeCell ref="E32:F32"/>
    <mergeCell ref="G32:I32"/>
    <mergeCell ref="J32:O32"/>
    <mergeCell ref="B124:O124"/>
    <mergeCell ref="X90:X94"/>
    <mergeCell ref="G96:I96"/>
  </mergeCells>
  <pageMargins left="0.25" right="0.25" top="0.75" bottom="0.75" header="0.3" footer="0.3"/>
  <pageSetup paperSize="9" scale="5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selection activeCell="A4" sqref="A4"/>
    </sheetView>
  </sheetViews>
  <sheetFormatPr defaultRowHeight="15" x14ac:dyDescent="0.25"/>
  <cols>
    <col min="4" max="4" width="31.42578125" customWidth="1"/>
  </cols>
  <sheetData>
    <row r="1" spans="1:26" s="89" customFormat="1" x14ac:dyDescent="0.25">
      <c r="A1" s="56" t="s">
        <v>143</v>
      </c>
      <c r="B1" s="273" t="s">
        <v>144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5"/>
    </row>
    <row r="2" spans="1:26" s="89" customFormat="1" ht="57" customHeight="1" x14ac:dyDescent="0.25">
      <c r="A2" s="57"/>
      <c r="B2" s="262" t="s">
        <v>448</v>
      </c>
      <c r="C2" s="263"/>
      <c r="D2" s="264"/>
      <c r="E2" s="268"/>
      <c r="F2" s="269"/>
      <c r="G2" s="270"/>
      <c r="H2" s="268"/>
      <c r="I2" s="269"/>
      <c r="J2" s="270"/>
      <c r="K2" s="268"/>
      <c r="L2" s="269"/>
      <c r="M2" s="269"/>
      <c r="N2" s="269"/>
      <c r="O2" s="269"/>
      <c r="P2" s="270"/>
      <c r="Q2" s="60"/>
      <c r="R2" s="60"/>
      <c r="S2" s="60"/>
      <c r="T2" s="77"/>
      <c r="U2" s="60"/>
      <c r="V2" s="60"/>
      <c r="W2" s="60"/>
      <c r="X2" s="77"/>
      <c r="Y2" s="265" t="s">
        <v>740</v>
      </c>
      <c r="Z2" s="47"/>
    </row>
    <row r="3" spans="1:26" s="89" customFormat="1" ht="64.5" customHeight="1" x14ac:dyDescent="0.25">
      <c r="A3" s="57"/>
      <c r="B3" s="262" t="s">
        <v>447</v>
      </c>
      <c r="C3" s="263"/>
      <c r="D3" s="264"/>
      <c r="E3" s="268"/>
      <c r="F3" s="269"/>
      <c r="G3" s="270"/>
      <c r="H3" s="268"/>
      <c r="I3" s="269"/>
      <c r="J3" s="270"/>
      <c r="K3" s="268"/>
      <c r="L3" s="269"/>
      <c r="M3" s="269"/>
      <c r="N3" s="269"/>
      <c r="O3" s="269"/>
      <c r="P3" s="270"/>
      <c r="Q3" s="60"/>
      <c r="R3" s="60"/>
      <c r="S3" s="60"/>
      <c r="T3" s="77"/>
      <c r="U3" s="60"/>
      <c r="V3" s="60"/>
      <c r="W3" s="60"/>
      <c r="X3" s="77"/>
      <c r="Y3" s="266"/>
      <c r="Z3" s="47"/>
    </row>
    <row r="4" spans="1:26" s="89" customFormat="1" ht="30.75" customHeight="1" x14ac:dyDescent="0.25">
      <c r="A4" s="57"/>
      <c r="B4" s="262" t="s">
        <v>449</v>
      </c>
      <c r="C4" s="263"/>
      <c r="D4" s="264"/>
      <c r="E4" s="268"/>
      <c r="F4" s="269"/>
      <c r="G4" s="270"/>
      <c r="H4" s="268"/>
      <c r="I4" s="269"/>
      <c r="J4" s="270"/>
      <c r="K4" s="268"/>
      <c r="L4" s="269"/>
      <c r="M4" s="269"/>
      <c r="N4" s="269"/>
      <c r="O4" s="269"/>
      <c r="P4" s="270"/>
      <c r="Q4" s="60"/>
      <c r="R4" s="60"/>
      <c r="S4" s="60"/>
      <c r="T4" s="77"/>
      <c r="U4" s="60"/>
      <c r="V4" s="60"/>
      <c r="W4" s="60"/>
      <c r="X4" s="77"/>
      <c r="Y4" s="267"/>
      <c r="Z4" s="47"/>
    </row>
    <row r="5" spans="1:26" s="89" customFormat="1" x14ac:dyDescent="0.25">
      <c r="A5" s="198"/>
      <c r="B5" s="237" t="s">
        <v>52</v>
      </c>
      <c r="C5" s="271" t="s">
        <v>7</v>
      </c>
      <c r="D5" s="73" t="s">
        <v>18</v>
      </c>
      <c r="E5" s="26">
        <v>30</v>
      </c>
      <c r="F5" s="26">
        <v>30.2</v>
      </c>
      <c r="G5" s="26">
        <v>30.3</v>
      </c>
      <c r="H5" s="26">
        <v>30.4</v>
      </c>
      <c r="I5" s="26">
        <v>30.6</v>
      </c>
      <c r="J5" s="26">
        <v>30.7</v>
      </c>
      <c r="K5" s="26">
        <v>30.8</v>
      </c>
      <c r="L5" s="26">
        <v>31</v>
      </c>
      <c r="M5" s="26">
        <v>31.2</v>
      </c>
      <c r="N5" s="26">
        <v>31.3</v>
      </c>
      <c r="O5" s="26">
        <v>31.5</v>
      </c>
      <c r="P5" s="26">
        <v>31.6</v>
      </c>
      <c r="Q5" s="7"/>
      <c r="R5" s="7"/>
      <c r="S5" s="7"/>
      <c r="T5" s="198" t="s">
        <v>53</v>
      </c>
      <c r="U5" s="7"/>
      <c r="V5" s="7"/>
      <c r="W5" s="7"/>
      <c r="X5" s="62"/>
      <c r="Y5" s="62"/>
      <c r="Z5" s="62"/>
    </row>
    <row r="6" spans="1:26" s="89" customFormat="1" x14ac:dyDescent="0.25">
      <c r="A6" s="198"/>
      <c r="B6" s="237"/>
      <c r="C6" s="272"/>
      <c r="D6" s="73" t="s">
        <v>20</v>
      </c>
      <c r="E6" s="26">
        <f>E5*1.05</f>
        <v>31.5</v>
      </c>
      <c r="F6" s="26">
        <f t="shared" ref="F6:P6" si="0">F5*1.05</f>
        <v>31.71</v>
      </c>
      <c r="G6" s="26">
        <f t="shared" si="0"/>
        <v>31.815000000000001</v>
      </c>
      <c r="H6" s="26">
        <f t="shared" si="0"/>
        <v>31.919999999999998</v>
      </c>
      <c r="I6" s="26">
        <f t="shared" si="0"/>
        <v>32.130000000000003</v>
      </c>
      <c r="J6" s="26">
        <f t="shared" si="0"/>
        <v>32.234999999999999</v>
      </c>
      <c r="K6" s="26">
        <f t="shared" si="0"/>
        <v>32.340000000000003</v>
      </c>
      <c r="L6" s="26">
        <f t="shared" si="0"/>
        <v>32.550000000000004</v>
      </c>
      <c r="M6" s="26">
        <f t="shared" si="0"/>
        <v>32.76</v>
      </c>
      <c r="N6" s="26">
        <f t="shared" si="0"/>
        <v>32.865000000000002</v>
      </c>
      <c r="O6" s="26">
        <f t="shared" si="0"/>
        <v>33.075000000000003</v>
      </c>
      <c r="P6" s="26">
        <f t="shared" si="0"/>
        <v>33.18</v>
      </c>
      <c r="Q6" s="7"/>
      <c r="R6" s="7"/>
      <c r="S6" s="7"/>
      <c r="T6" s="198"/>
      <c r="U6" s="7"/>
      <c r="V6" s="7"/>
      <c r="W6" s="7"/>
      <c r="X6" s="62"/>
      <c r="Y6" s="62"/>
      <c r="Z6" s="62"/>
    </row>
    <row r="7" spans="1:26" s="89" customFormat="1" x14ac:dyDescent="0.25">
      <c r="A7" s="56" t="s">
        <v>145</v>
      </c>
      <c r="B7" s="273" t="s">
        <v>146</v>
      </c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5"/>
    </row>
    <row r="8" spans="1:26" s="89" customFormat="1" ht="49.5" customHeight="1" x14ac:dyDescent="0.25">
      <c r="A8" s="57"/>
      <c r="B8" s="262" t="s">
        <v>451</v>
      </c>
      <c r="C8" s="263"/>
      <c r="D8" s="264"/>
      <c r="E8" s="262"/>
      <c r="F8" s="263"/>
      <c r="G8" s="264"/>
      <c r="H8" s="262"/>
      <c r="I8" s="263"/>
      <c r="J8" s="264"/>
      <c r="K8" s="262"/>
      <c r="L8" s="263"/>
      <c r="M8" s="263"/>
      <c r="N8" s="263"/>
      <c r="O8" s="263"/>
      <c r="P8" s="264"/>
      <c r="Q8" s="60"/>
      <c r="R8" s="60"/>
      <c r="S8" s="60"/>
      <c r="T8" s="77"/>
      <c r="U8" s="60"/>
      <c r="V8" s="60"/>
      <c r="W8" s="60"/>
      <c r="X8" s="77"/>
      <c r="Y8" s="265" t="s">
        <v>721</v>
      </c>
      <c r="Z8" s="47"/>
    </row>
    <row r="9" spans="1:26" s="89" customFormat="1" ht="39.75" customHeight="1" x14ac:dyDescent="0.25">
      <c r="A9" s="57"/>
      <c r="B9" s="262" t="s">
        <v>450</v>
      </c>
      <c r="C9" s="263"/>
      <c r="D9" s="264"/>
      <c r="E9" s="268"/>
      <c r="F9" s="269"/>
      <c r="G9" s="270"/>
      <c r="H9" s="268"/>
      <c r="I9" s="269"/>
      <c r="J9" s="270"/>
      <c r="K9" s="268"/>
      <c r="L9" s="269"/>
      <c r="M9" s="269"/>
      <c r="N9" s="269"/>
      <c r="O9" s="269"/>
      <c r="P9" s="270"/>
      <c r="Q9" s="60"/>
      <c r="R9" s="60"/>
      <c r="S9" s="60"/>
      <c r="T9" s="77"/>
      <c r="U9" s="60"/>
      <c r="V9" s="60"/>
      <c r="W9" s="60"/>
      <c r="X9" s="77"/>
      <c r="Y9" s="266"/>
      <c r="Z9" s="47"/>
    </row>
    <row r="10" spans="1:26" s="89" customFormat="1" ht="68.25" customHeight="1" x14ac:dyDescent="0.25">
      <c r="A10" s="57"/>
      <c r="B10" s="262" t="s">
        <v>452</v>
      </c>
      <c r="C10" s="263"/>
      <c r="D10" s="264"/>
      <c r="E10" s="268"/>
      <c r="F10" s="269"/>
      <c r="G10" s="270"/>
      <c r="H10" s="268"/>
      <c r="I10" s="269"/>
      <c r="J10" s="270"/>
      <c r="K10" s="268"/>
      <c r="L10" s="269"/>
      <c r="M10" s="269"/>
      <c r="N10" s="269"/>
      <c r="O10" s="269"/>
      <c r="P10" s="270"/>
      <c r="Q10" s="60"/>
      <c r="R10" s="60"/>
      <c r="S10" s="60"/>
      <c r="T10" s="77"/>
      <c r="U10" s="60"/>
      <c r="V10" s="60"/>
      <c r="W10" s="60"/>
      <c r="X10" s="77"/>
      <c r="Y10" s="267"/>
      <c r="Z10" s="47"/>
    </row>
    <row r="11" spans="1:26" s="89" customFormat="1" x14ac:dyDescent="0.25"/>
  </sheetData>
  <mergeCells count="32">
    <mergeCell ref="B1:Z1"/>
    <mergeCell ref="B2:D2"/>
    <mergeCell ref="E2:G2"/>
    <mergeCell ref="H2:J2"/>
    <mergeCell ref="K2:P2"/>
    <mergeCell ref="Y2:Y4"/>
    <mergeCell ref="B3:D3"/>
    <mergeCell ref="E3:G3"/>
    <mergeCell ref="H3:J3"/>
    <mergeCell ref="K3:P3"/>
    <mergeCell ref="B4:D4"/>
    <mergeCell ref="E4:G4"/>
    <mergeCell ref="H4:J4"/>
    <mergeCell ref="K4:P4"/>
    <mergeCell ref="A5:A6"/>
    <mergeCell ref="B5:B6"/>
    <mergeCell ref="C5:C6"/>
    <mergeCell ref="T5:T6"/>
    <mergeCell ref="B7:Z7"/>
    <mergeCell ref="B8:D8"/>
    <mergeCell ref="E8:G8"/>
    <mergeCell ref="H8:J8"/>
    <mergeCell ref="K8:P8"/>
    <mergeCell ref="Y8:Y10"/>
    <mergeCell ref="B9:D9"/>
    <mergeCell ref="E9:G9"/>
    <mergeCell ref="H9:J9"/>
    <mergeCell ref="K9:P9"/>
    <mergeCell ref="B10:D10"/>
    <mergeCell ref="E10:G10"/>
    <mergeCell ref="H10:J10"/>
    <mergeCell ref="K10:P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9"/>
  <sheetViews>
    <sheetView topLeftCell="A160" workbookViewId="0">
      <selection sqref="A1:XFD1048576"/>
    </sheetView>
  </sheetViews>
  <sheetFormatPr defaultRowHeight="15" outlineLevelCol="1" x14ac:dyDescent="0.25"/>
  <cols>
    <col min="1" max="1" width="7" style="1" bestFit="1" customWidth="1"/>
    <col min="2" max="2" width="30.7109375" style="1" customWidth="1"/>
    <col min="3" max="3" width="10.5703125" style="2" customWidth="1"/>
    <col min="4" max="4" width="9.140625" style="1"/>
    <col min="5" max="5" width="11.5703125" style="1" bestFit="1" customWidth="1"/>
    <col min="6" max="7" width="9.28515625" style="1" bestFit="1" customWidth="1"/>
    <col min="8" max="8" width="9.42578125" style="1" bestFit="1" customWidth="1"/>
    <col min="9" max="16" width="9.28515625" style="1" bestFit="1" customWidth="1"/>
    <col min="17" max="17" width="10.85546875" style="1" hidden="1" customWidth="1" outlineLevel="1"/>
    <col min="18" max="18" width="6" style="3" hidden="1" customWidth="1" outlineLevel="1"/>
    <col min="19" max="19" width="9.140625" style="3" hidden="1" customWidth="1" outlineLevel="1"/>
    <col min="20" max="20" width="14.28515625" style="4" hidden="1" customWidth="1" outlineLevel="1"/>
    <col min="21" max="21" width="0" style="1" hidden="1" customWidth="1" collapsed="1"/>
    <col min="22" max="23" width="0" style="1" hidden="1" customWidth="1"/>
    <col min="24" max="24" width="29" style="1" customWidth="1"/>
    <col min="25" max="25" width="29" style="2" customWidth="1"/>
    <col min="26" max="26" width="45.28515625" style="1" customWidth="1"/>
    <col min="27" max="16384" width="9.140625" style="1"/>
  </cols>
  <sheetData>
    <row r="1" spans="1:26" x14ac:dyDescent="0.25">
      <c r="I1" s="75"/>
      <c r="J1" s="75"/>
      <c r="K1" s="312"/>
      <c r="L1" s="312"/>
      <c r="M1" s="312"/>
      <c r="N1" s="312"/>
      <c r="O1" s="312"/>
      <c r="P1" s="312"/>
    </row>
    <row r="2" spans="1:26" x14ac:dyDescent="0.25">
      <c r="A2" s="313" t="s">
        <v>281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T2" s="1"/>
    </row>
    <row r="4" spans="1:26" s="5" customFormat="1" x14ac:dyDescent="0.25">
      <c r="A4" s="314" t="s">
        <v>0</v>
      </c>
      <c r="B4" s="314" t="s">
        <v>282</v>
      </c>
      <c r="C4" s="282" t="s">
        <v>1</v>
      </c>
      <c r="D4" s="282" t="s">
        <v>2</v>
      </c>
      <c r="E4" s="316" t="s">
        <v>701</v>
      </c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8"/>
      <c r="R4" s="6"/>
      <c r="S4" s="6"/>
      <c r="T4" s="323" t="s">
        <v>3</v>
      </c>
      <c r="X4" s="282" t="s">
        <v>734</v>
      </c>
      <c r="Y4" s="282" t="s">
        <v>737</v>
      </c>
      <c r="Z4" s="282" t="s">
        <v>736</v>
      </c>
    </row>
    <row r="5" spans="1:26" s="2" customFormat="1" x14ac:dyDescent="0.25">
      <c r="A5" s="278"/>
      <c r="B5" s="278"/>
      <c r="C5" s="315"/>
      <c r="D5" s="315"/>
      <c r="E5" s="316" t="s">
        <v>4</v>
      </c>
      <c r="F5" s="317"/>
      <c r="G5" s="318"/>
      <c r="H5" s="325" t="s">
        <v>5</v>
      </c>
      <c r="I5" s="325"/>
      <c r="J5" s="325"/>
      <c r="K5" s="325" t="s">
        <v>6</v>
      </c>
      <c r="L5" s="325"/>
      <c r="M5" s="325"/>
      <c r="N5" s="325"/>
      <c r="O5" s="325"/>
      <c r="P5" s="325"/>
      <c r="R5" s="7"/>
      <c r="S5" s="7"/>
      <c r="T5" s="324"/>
      <c r="X5" s="315"/>
      <c r="Y5" s="315"/>
      <c r="Z5" s="315"/>
    </row>
    <row r="6" spans="1:26" s="2" customFormat="1" x14ac:dyDescent="0.25">
      <c r="A6" s="278"/>
      <c r="B6" s="278"/>
      <c r="C6" s="283"/>
      <c r="D6" s="283"/>
      <c r="E6" s="76">
        <v>2019</v>
      </c>
      <c r="F6" s="76">
        <v>2020</v>
      </c>
      <c r="G6" s="76">
        <v>2021</v>
      </c>
      <c r="H6" s="76">
        <v>2022</v>
      </c>
      <c r="I6" s="76">
        <v>2023</v>
      </c>
      <c r="J6" s="76">
        <v>2024</v>
      </c>
      <c r="K6" s="76">
        <v>2025</v>
      </c>
      <c r="L6" s="76">
        <v>2026</v>
      </c>
      <c r="M6" s="76">
        <v>2027</v>
      </c>
      <c r="N6" s="76">
        <v>2028</v>
      </c>
      <c r="O6" s="76">
        <v>2029</v>
      </c>
      <c r="P6" s="76">
        <v>2030</v>
      </c>
      <c r="R6" s="7">
        <v>2017</v>
      </c>
      <c r="S6" s="7" t="s">
        <v>7</v>
      </c>
      <c r="T6" s="324"/>
      <c r="X6" s="283"/>
      <c r="Y6" s="283"/>
      <c r="Z6" s="283"/>
    </row>
    <row r="7" spans="1:26" s="8" customFormat="1" ht="14.25" x14ac:dyDescent="0.2">
      <c r="A7" s="67" t="s">
        <v>8</v>
      </c>
      <c r="B7" s="291" t="s">
        <v>9</v>
      </c>
      <c r="C7" s="291"/>
      <c r="D7" s="291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20"/>
      <c r="R7" s="9"/>
      <c r="S7" s="9"/>
      <c r="T7" s="10"/>
      <c r="X7" s="10"/>
      <c r="Y7" s="10"/>
      <c r="Z7" s="10"/>
    </row>
    <row r="8" spans="1:26" s="8" customFormat="1" ht="14.25" x14ac:dyDescent="0.2">
      <c r="A8" s="66" t="s">
        <v>10</v>
      </c>
      <c r="B8" s="296" t="s">
        <v>11</v>
      </c>
      <c r="C8" s="296"/>
      <c r="D8" s="296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2"/>
      <c r="R8" s="9"/>
      <c r="S8" s="9"/>
      <c r="T8" s="10"/>
      <c r="X8" s="10"/>
      <c r="Y8" s="10"/>
      <c r="Z8" s="10"/>
    </row>
    <row r="9" spans="1:26" s="8" customFormat="1" ht="14.25" x14ac:dyDescent="0.2">
      <c r="A9" s="65" t="s">
        <v>12</v>
      </c>
      <c r="B9" s="286" t="s">
        <v>13</v>
      </c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R9" s="9"/>
      <c r="S9" s="9"/>
      <c r="T9" s="10"/>
      <c r="X9" s="10"/>
      <c r="Y9" s="10"/>
      <c r="Z9" s="10"/>
    </row>
    <row r="10" spans="1:26" s="54" customFormat="1" ht="28.5" x14ac:dyDescent="0.25">
      <c r="A10" s="52" t="s">
        <v>14</v>
      </c>
      <c r="B10" s="273" t="s">
        <v>15</v>
      </c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5"/>
    </row>
    <row r="11" spans="1:26" s="48" customFormat="1" x14ac:dyDescent="0.25">
      <c r="A11" s="47"/>
      <c r="B11" s="306" t="s">
        <v>287</v>
      </c>
      <c r="C11" s="307"/>
      <c r="D11" s="308"/>
      <c r="E11" s="49"/>
      <c r="F11" s="49"/>
      <c r="G11" s="50"/>
      <c r="H11" s="309"/>
      <c r="I11" s="310"/>
      <c r="J11" s="311"/>
      <c r="K11" s="309"/>
      <c r="L11" s="310"/>
      <c r="M11" s="310"/>
      <c r="N11" s="310"/>
      <c r="O11" s="310"/>
      <c r="P11" s="311"/>
      <c r="T11" s="47"/>
      <c r="X11" s="47"/>
      <c r="Y11" s="265" t="s">
        <v>733</v>
      </c>
      <c r="Z11" s="47"/>
    </row>
    <row r="12" spans="1:26" s="48" customFormat="1" x14ac:dyDescent="0.25">
      <c r="A12" s="47"/>
      <c r="B12" s="306" t="s">
        <v>283</v>
      </c>
      <c r="C12" s="307"/>
      <c r="D12" s="308"/>
      <c r="E12" s="49"/>
      <c r="F12" s="49"/>
      <c r="G12" s="50"/>
      <c r="H12" s="309"/>
      <c r="I12" s="310"/>
      <c r="J12" s="311"/>
      <c r="K12" s="309"/>
      <c r="L12" s="310"/>
      <c r="M12" s="310"/>
      <c r="N12" s="310"/>
      <c r="O12" s="310"/>
      <c r="P12" s="311"/>
      <c r="T12" s="47"/>
      <c r="X12" s="47"/>
      <c r="Y12" s="266"/>
      <c r="Z12" s="47"/>
    </row>
    <row r="13" spans="1:26" s="48" customFormat="1" x14ac:dyDescent="0.25">
      <c r="A13" s="47"/>
      <c r="B13" s="306" t="s">
        <v>284</v>
      </c>
      <c r="C13" s="307"/>
      <c r="D13" s="308"/>
      <c r="E13" s="309"/>
      <c r="F13" s="310"/>
      <c r="G13" s="311"/>
      <c r="H13" s="309"/>
      <c r="I13" s="310"/>
      <c r="J13" s="311"/>
      <c r="K13" s="309"/>
      <c r="L13" s="310"/>
      <c r="M13" s="310"/>
      <c r="N13" s="310"/>
      <c r="O13" s="310"/>
      <c r="P13" s="311"/>
      <c r="T13" s="47"/>
      <c r="X13" s="47"/>
      <c r="Y13" s="266"/>
      <c r="Z13" s="47"/>
    </row>
    <row r="14" spans="1:26" s="48" customFormat="1" x14ac:dyDescent="0.25">
      <c r="A14" s="47"/>
      <c r="B14" s="306" t="s">
        <v>285</v>
      </c>
      <c r="C14" s="307"/>
      <c r="D14" s="308"/>
      <c r="E14" s="309"/>
      <c r="F14" s="310"/>
      <c r="G14" s="311"/>
      <c r="H14" s="309"/>
      <c r="I14" s="310"/>
      <c r="J14" s="311"/>
      <c r="K14" s="309"/>
      <c r="L14" s="310"/>
      <c r="M14" s="310"/>
      <c r="N14" s="310"/>
      <c r="O14" s="310"/>
      <c r="P14" s="311"/>
      <c r="T14" s="47"/>
      <c r="X14" s="47"/>
      <c r="Y14" s="266"/>
      <c r="Z14" s="47"/>
    </row>
    <row r="15" spans="1:26" s="48" customFormat="1" x14ac:dyDescent="0.25">
      <c r="A15" s="47"/>
      <c r="B15" s="306" t="s">
        <v>286</v>
      </c>
      <c r="C15" s="307"/>
      <c r="D15" s="308"/>
      <c r="E15" s="309"/>
      <c r="F15" s="310"/>
      <c r="G15" s="311"/>
      <c r="H15" s="309"/>
      <c r="I15" s="310"/>
      <c r="J15" s="311"/>
      <c r="K15" s="309"/>
      <c r="L15" s="310"/>
      <c r="M15" s="310"/>
      <c r="N15" s="310"/>
      <c r="O15" s="310"/>
      <c r="P15" s="311"/>
      <c r="T15" s="47"/>
      <c r="X15" s="47"/>
      <c r="Y15" s="266"/>
      <c r="Z15" s="47"/>
    </row>
    <row r="16" spans="1:26" s="48" customFormat="1" x14ac:dyDescent="0.25">
      <c r="A16" s="47"/>
      <c r="B16" s="306" t="s">
        <v>288</v>
      </c>
      <c r="C16" s="307"/>
      <c r="D16" s="308"/>
      <c r="E16" s="309"/>
      <c r="F16" s="310"/>
      <c r="G16" s="311"/>
      <c r="H16" s="309"/>
      <c r="I16" s="310"/>
      <c r="J16" s="311"/>
      <c r="K16" s="309"/>
      <c r="L16" s="310"/>
      <c r="M16" s="310"/>
      <c r="N16" s="310"/>
      <c r="O16" s="310"/>
      <c r="P16" s="311"/>
      <c r="T16" s="47"/>
      <c r="X16" s="47"/>
      <c r="Y16" s="267"/>
      <c r="Z16" s="47"/>
    </row>
    <row r="17" spans="1:26" x14ac:dyDescent="0.25">
      <c r="A17" s="277"/>
      <c r="B17" s="278" t="s">
        <v>16</v>
      </c>
      <c r="C17" s="260" t="s">
        <v>17</v>
      </c>
      <c r="D17" s="64" t="s">
        <v>18</v>
      </c>
      <c r="E17" s="11">
        <v>40676</v>
      </c>
      <c r="F17" s="11">
        <v>40432</v>
      </c>
      <c r="G17" s="11">
        <v>40230</v>
      </c>
      <c r="H17" s="11">
        <v>40048.965000000004</v>
      </c>
      <c r="I17" s="11">
        <v>39889</v>
      </c>
      <c r="J17" s="11">
        <v>39750</v>
      </c>
      <c r="K17" s="11">
        <v>39630</v>
      </c>
      <c r="L17" s="11">
        <v>39491</v>
      </c>
      <c r="M17" s="11">
        <v>39392</v>
      </c>
      <c r="N17" s="11">
        <v>39314</v>
      </c>
      <c r="O17" s="11">
        <v>39255</v>
      </c>
      <c r="P17" s="11">
        <v>39215</v>
      </c>
      <c r="R17" s="3">
        <v>41231</v>
      </c>
      <c r="S17" s="12">
        <f>P17/R17*100</f>
        <v>95.110475127937718</v>
      </c>
      <c r="T17" s="277" t="s">
        <v>19</v>
      </c>
      <c r="X17" s="44"/>
      <c r="Y17" s="76"/>
      <c r="Z17" s="44"/>
    </row>
    <row r="18" spans="1:26" x14ac:dyDescent="0.25">
      <c r="A18" s="277"/>
      <c r="B18" s="278"/>
      <c r="C18" s="261"/>
      <c r="D18" s="64" t="s">
        <v>20</v>
      </c>
      <c r="E18" s="11">
        <v>40942</v>
      </c>
      <c r="F18" s="11">
        <v>40942</v>
      </c>
      <c r="G18" s="11">
        <v>40942</v>
      </c>
      <c r="H18" s="11">
        <v>40962.470999999998</v>
      </c>
      <c r="I18" s="11">
        <v>41003.433470999997</v>
      </c>
      <c r="J18" s="11">
        <v>41064.938621206493</v>
      </c>
      <c r="K18" s="11">
        <v>41147.068498448905</v>
      </c>
      <c r="L18" s="11">
        <v>41249.936169695022</v>
      </c>
      <c r="M18" s="11">
        <v>41373.685978204099</v>
      </c>
      <c r="N18" s="11">
        <v>41518.493879127804</v>
      </c>
      <c r="O18" s="11">
        <v>41684.567854644309</v>
      </c>
      <c r="P18" s="11">
        <v>41872.148409990201</v>
      </c>
      <c r="R18" s="3">
        <v>41231</v>
      </c>
      <c r="S18" s="12">
        <f>P18/R18*100</f>
        <v>101.55501542526304</v>
      </c>
      <c r="T18" s="277"/>
      <c r="X18" s="44"/>
      <c r="Y18" s="76"/>
      <c r="Z18" s="44"/>
    </row>
    <row r="19" spans="1:26" x14ac:dyDescent="0.25">
      <c r="A19" s="277"/>
      <c r="B19" s="278" t="s">
        <v>21</v>
      </c>
      <c r="C19" s="260" t="s">
        <v>22</v>
      </c>
      <c r="D19" s="64" t="s">
        <v>18</v>
      </c>
      <c r="E19" s="13">
        <v>12.488936965286655</v>
      </c>
      <c r="F19" s="13">
        <v>12.613771270280965</v>
      </c>
      <c r="G19" s="13">
        <v>12.726820780512055</v>
      </c>
      <c r="H19" s="13">
        <v>12.834289225701585</v>
      </c>
      <c r="I19" s="13">
        <v>12.935897114492718</v>
      </c>
      <c r="J19" s="13">
        <v>13.031446540880504</v>
      </c>
      <c r="K19" s="13">
        <v>13.121372697451426</v>
      </c>
      <c r="L19" s="13">
        <v>13.218201615557975</v>
      </c>
      <c r="M19" s="13">
        <v>13.302193338748983</v>
      </c>
      <c r="N19" s="13">
        <v>13.379457699547235</v>
      </c>
      <c r="O19" s="13">
        <v>13.450515857852503</v>
      </c>
      <c r="P19" s="13">
        <v>13.515236516639041</v>
      </c>
      <c r="T19" s="277" t="s">
        <v>19</v>
      </c>
      <c r="X19" s="44"/>
      <c r="Y19" s="76"/>
      <c r="Z19" s="44"/>
    </row>
    <row r="20" spans="1:26" x14ac:dyDescent="0.25">
      <c r="A20" s="277"/>
      <c r="B20" s="278"/>
      <c r="C20" s="261"/>
      <c r="D20" s="64" t="s">
        <v>20</v>
      </c>
      <c r="E20" s="13">
        <v>12.529920375164869</v>
      </c>
      <c r="F20" s="13">
        <v>12.578769967270773</v>
      </c>
      <c r="G20" s="13">
        <v>12.627619559376679</v>
      </c>
      <c r="H20" s="13">
        <v>12.914259982021104</v>
      </c>
      <c r="I20" s="13">
        <v>12.950135026510743</v>
      </c>
      <c r="J20" s="13">
        <v>12.97944226622444</v>
      </c>
      <c r="K20" s="13">
        <v>13.123656671200187</v>
      </c>
      <c r="L20" s="13">
        <v>13.139414271341096</v>
      </c>
      <c r="M20" s="13">
        <v>13.148453833351528</v>
      </c>
      <c r="N20" s="13">
        <v>13.150766055954776</v>
      </c>
      <c r="O20" s="13">
        <v>13.146351952379526</v>
      </c>
      <c r="P20" s="13">
        <v>13.20686950631988</v>
      </c>
      <c r="T20" s="277"/>
      <c r="X20" s="44"/>
      <c r="Y20" s="76"/>
      <c r="Z20" s="44"/>
    </row>
    <row r="21" spans="1:26" x14ac:dyDescent="0.25">
      <c r="A21" s="277"/>
      <c r="B21" s="278" t="s">
        <v>23</v>
      </c>
      <c r="C21" s="260" t="s">
        <v>22</v>
      </c>
      <c r="D21" s="64" t="s">
        <v>18</v>
      </c>
      <c r="E21" s="13">
        <v>15.734093814534369</v>
      </c>
      <c r="F21" s="13">
        <v>15.730114760585675</v>
      </c>
      <c r="G21" s="13">
        <v>15.734526472781507</v>
      </c>
      <c r="H21" s="13">
        <v>15.730743603486381</v>
      </c>
      <c r="I21" s="13">
        <v>15.743688736243076</v>
      </c>
      <c r="J21" s="13">
        <v>15.748427672955975</v>
      </c>
      <c r="K21" s="13">
        <v>15.796114055008831</v>
      </c>
      <c r="L21" s="13">
        <v>15.851713048542704</v>
      </c>
      <c r="M21" s="13">
        <v>15.891551584077984</v>
      </c>
      <c r="N21" s="13">
        <v>15.923080836343289</v>
      </c>
      <c r="O21" s="13">
        <v>15.947013119347854</v>
      </c>
      <c r="P21" s="13">
        <v>15.963279357388755</v>
      </c>
      <c r="T21" s="277" t="s">
        <v>19</v>
      </c>
      <c r="X21" s="44"/>
      <c r="Y21" s="76"/>
      <c r="Z21" s="44"/>
    </row>
    <row r="22" spans="1:26" x14ac:dyDescent="0.25">
      <c r="A22" s="277"/>
      <c r="B22" s="278"/>
      <c r="C22" s="261"/>
      <c r="D22" s="64" t="s">
        <v>20</v>
      </c>
      <c r="E22" s="13">
        <v>15.631869473889893</v>
      </c>
      <c r="F22" s="13">
        <v>15.534170289678082</v>
      </c>
      <c r="G22" s="13">
        <v>15.460895901519223</v>
      </c>
      <c r="H22" s="13">
        <v>15.379931547586571</v>
      </c>
      <c r="I22" s="13">
        <v>15.315790577492931</v>
      </c>
      <c r="J22" s="13">
        <v>15.24414795245122</v>
      </c>
      <c r="K22" s="13">
        <v>15.213720511428363</v>
      </c>
      <c r="L22" s="13">
        <v>15.175781058781412</v>
      </c>
      <c r="M22" s="13">
        <v>15.130389889114074</v>
      </c>
      <c r="N22" s="13">
        <v>15.077618225325438</v>
      </c>
      <c r="O22" s="13">
        <v>15.01754803319267</v>
      </c>
      <c r="P22" s="13">
        <v>14.950271810047459</v>
      </c>
      <c r="T22" s="277"/>
      <c r="X22" s="44"/>
      <c r="Y22" s="76"/>
      <c r="Z22" s="44"/>
    </row>
    <row r="23" spans="1:26" s="53" customFormat="1" ht="28.5" x14ac:dyDescent="0.25">
      <c r="A23" s="52" t="s">
        <v>24</v>
      </c>
      <c r="B23" s="273" t="s">
        <v>25</v>
      </c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5"/>
    </row>
    <row r="24" spans="1:26" s="48" customFormat="1" x14ac:dyDescent="0.25">
      <c r="A24" s="47"/>
      <c r="B24" s="306" t="s">
        <v>293</v>
      </c>
      <c r="C24" s="307"/>
      <c r="D24" s="308"/>
      <c r="E24" s="268"/>
      <c r="F24" s="269"/>
      <c r="G24" s="270"/>
      <c r="H24" s="268"/>
      <c r="I24" s="269"/>
      <c r="J24" s="270"/>
      <c r="K24" s="268"/>
      <c r="L24" s="269"/>
      <c r="M24" s="269"/>
      <c r="N24" s="269"/>
      <c r="O24" s="269"/>
      <c r="P24" s="270"/>
      <c r="Q24" s="60"/>
      <c r="R24" s="60"/>
      <c r="S24" s="60"/>
      <c r="T24" s="77"/>
      <c r="U24" s="60"/>
      <c r="V24" s="60"/>
      <c r="W24" s="60"/>
      <c r="X24" s="77"/>
      <c r="Y24" s="265" t="s">
        <v>703</v>
      </c>
      <c r="Z24" s="47"/>
    </row>
    <row r="25" spans="1:26" s="48" customFormat="1" x14ac:dyDescent="0.25">
      <c r="A25" s="47"/>
      <c r="B25" s="306" t="s">
        <v>289</v>
      </c>
      <c r="C25" s="307"/>
      <c r="D25" s="308"/>
      <c r="E25" s="268"/>
      <c r="F25" s="269"/>
      <c r="G25" s="270"/>
      <c r="H25" s="268"/>
      <c r="I25" s="269"/>
      <c r="J25" s="270"/>
      <c r="K25" s="268"/>
      <c r="L25" s="269"/>
      <c r="M25" s="269"/>
      <c r="N25" s="269"/>
      <c r="O25" s="269"/>
      <c r="P25" s="270"/>
      <c r="Q25" s="60"/>
      <c r="R25" s="60"/>
      <c r="S25" s="60"/>
      <c r="T25" s="77"/>
      <c r="U25" s="60"/>
      <c r="V25" s="60"/>
      <c r="W25" s="60"/>
      <c r="X25" s="77"/>
      <c r="Y25" s="266"/>
      <c r="Z25" s="47"/>
    </row>
    <row r="26" spans="1:26" s="48" customFormat="1" x14ac:dyDescent="0.25">
      <c r="A26" s="47"/>
      <c r="B26" s="306" t="s">
        <v>290</v>
      </c>
      <c r="C26" s="307"/>
      <c r="D26" s="308"/>
      <c r="E26" s="268"/>
      <c r="F26" s="269"/>
      <c r="G26" s="270"/>
      <c r="H26" s="268"/>
      <c r="I26" s="269"/>
      <c r="J26" s="270"/>
      <c r="K26" s="268"/>
      <c r="L26" s="269"/>
      <c r="M26" s="269"/>
      <c r="N26" s="269"/>
      <c r="O26" s="269"/>
      <c r="P26" s="270"/>
      <c r="Q26" s="60"/>
      <c r="R26" s="60"/>
      <c r="S26" s="60"/>
      <c r="T26" s="77"/>
      <c r="U26" s="60"/>
      <c r="V26" s="60"/>
      <c r="W26" s="60"/>
      <c r="X26" s="77"/>
      <c r="Y26" s="266"/>
      <c r="Z26" s="47"/>
    </row>
    <row r="27" spans="1:26" s="48" customFormat="1" x14ac:dyDescent="0.25">
      <c r="A27" s="47"/>
      <c r="B27" s="306" t="s">
        <v>291</v>
      </c>
      <c r="C27" s="307"/>
      <c r="D27" s="308"/>
      <c r="E27" s="268"/>
      <c r="F27" s="269"/>
      <c r="G27" s="270"/>
      <c r="H27" s="268"/>
      <c r="I27" s="269"/>
      <c r="J27" s="270"/>
      <c r="K27" s="268"/>
      <c r="L27" s="269"/>
      <c r="M27" s="269"/>
      <c r="N27" s="269"/>
      <c r="O27" s="269"/>
      <c r="P27" s="270"/>
      <c r="Q27" s="60"/>
      <c r="R27" s="60"/>
      <c r="S27" s="60"/>
      <c r="T27" s="77"/>
      <c r="U27" s="60"/>
      <c r="V27" s="60"/>
      <c r="W27" s="60"/>
      <c r="X27" s="77"/>
      <c r="Y27" s="266"/>
      <c r="Z27" s="47"/>
    </row>
    <row r="28" spans="1:26" s="48" customFormat="1" x14ac:dyDescent="0.25">
      <c r="A28" s="47"/>
      <c r="B28" s="306" t="s">
        <v>292</v>
      </c>
      <c r="C28" s="307"/>
      <c r="D28" s="308"/>
      <c r="E28" s="268"/>
      <c r="F28" s="269"/>
      <c r="G28" s="270"/>
      <c r="H28" s="268"/>
      <c r="I28" s="269"/>
      <c r="J28" s="270"/>
      <c r="K28" s="268"/>
      <c r="L28" s="269"/>
      <c r="M28" s="269"/>
      <c r="N28" s="269"/>
      <c r="O28" s="269"/>
      <c r="P28" s="270"/>
      <c r="Q28" s="60"/>
      <c r="R28" s="60"/>
      <c r="S28" s="60"/>
      <c r="T28" s="77"/>
      <c r="U28" s="60"/>
      <c r="V28" s="60"/>
      <c r="W28" s="60"/>
      <c r="X28" s="77"/>
      <c r="Y28" s="267"/>
      <c r="Z28" s="47"/>
    </row>
    <row r="29" spans="1:26" x14ac:dyDescent="0.25">
      <c r="A29" s="277"/>
      <c r="B29" s="237" t="s">
        <v>26</v>
      </c>
      <c r="C29" s="260" t="s">
        <v>27</v>
      </c>
      <c r="D29" s="64" t="s">
        <v>18</v>
      </c>
      <c r="E29" s="14">
        <v>19731.381453371287</v>
      </c>
      <c r="F29" s="14">
        <v>20816.607433306708</v>
      </c>
      <c r="G29" s="14">
        <v>21961.520842138576</v>
      </c>
      <c r="H29" s="14">
        <v>23050.302407468298</v>
      </c>
      <c r="I29" s="14">
        <v>24192.71596764688</v>
      </c>
      <c r="J29" s="14">
        <v>25392.406415528123</v>
      </c>
      <c r="K29" s="14">
        <v>26650.935848049376</v>
      </c>
      <c r="L29" s="14">
        <v>27971.949158064446</v>
      </c>
      <c r="M29" s="14">
        <v>29358.570539448014</v>
      </c>
      <c r="N29" s="14">
        <v>30813.924186074782</v>
      </c>
      <c r="O29" s="14">
        <v>32341.134291819439</v>
      </c>
      <c r="P29" s="14">
        <v>33944.366448514906</v>
      </c>
      <c r="Q29" s="15"/>
      <c r="R29" s="3">
        <v>18370</v>
      </c>
      <c r="S29" s="12">
        <f t="shared" ref="S29:S30" si="0">P29/R29*100</f>
        <v>184.78152666584054</v>
      </c>
      <c r="T29" s="277" t="s">
        <v>19</v>
      </c>
      <c r="U29" s="1" t="s">
        <v>28</v>
      </c>
      <c r="X29" s="44"/>
      <c r="Y29" s="76"/>
      <c r="Z29" s="44"/>
    </row>
    <row r="30" spans="1:26" x14ac:dyDescent="0.25">
      <c r="A30" s="277"/>
      <c r="B30" s="237"/>
      <c r="C30" s="261"/>
      <c r="D30" s="64" t="s">
        <v>20</v>
      </c>
      <c r="E30" s="14">
        <v>19830.03836063814</v>
      </c>
      <c r="F30" s="14">
        <v>21025.2939228256</v>
      </c>
      <c r="G30" s="14">
        <v>22292.593514023913</v>
      </c>
      <c r="H30" s="14">
        <v>23853.075060005587</v>
      </c>
      <c r="I30" s="14">
        <v>25522.790314205977</v>
      </c>
      <c r="J30" s="14">
        <v>27309.385636200397</v>
      </c>
      <c r="K30" s="14">
        <v>29494.136487096428</v>
      </c>
      <c r="L30" s="14">
        <v>31853.667406064142</v>
      </c>
      <c r="M30" s="14">
        <v>34401.960798549277</v>
      </c>
      <c r="N30" s="14">
        <v>37154.117662433215</v>
      </c>
      <c r="O30" s="14">
        <v>40126.447075427874</v>
      </c>
      <c r="P30" s="14">
        <v>43336.562841462102</v>
      </c>
      <c r="R30" s="3">
        <v>18370</v>
      </c>
      <c r="S30" s="12">
        <f t="shared" si="0"/>
        <v>235.9094329965275</v>
      </c>
      <c r="T30" s="277"/>
      <c r="X30" s="44"/>
      <c r="Y30" s="76"/>
      <c r="Z30" s="44"/>
    </row>
    <row r="31" spans="1:26" x14ac:dyDescent="0.25">
      <c r="A31" s="277"/>
      <c r="B31" s="288" t="s">
        <v>29</v>
      </c>
      <c r="C31" s="260" t="s">
        <v>27</v>
      </c>
      <c r="D31" s="64" t="s">
        <v>18</v>
      </c>
      <c r="E31" s="11">
        <v>14238.5861</v>
      </c>
      <c r="F31" s="11">
        <v>14665.743683000001</v>
      </c>
      <c r="G31" s="11">
        <v>15105.715993490001</v>
      </c>
      <c r="H31" s="11">
        <v>15709.944633229601</v>
      </c>
      <c r="I31" s="11">
        <v>16338.342418558786</v>
      </c>
      <c r="J31" s="11">
        <v>16991.87611530114</v>
      </c>
      <c r="K31" s="11">
        <v>17841.469921066197</v>
      </c>
      <c r="L31" s="11">
        <v>18733.543417119508</v>
      </c>
      <c r="M31" s="11">
        <v>19670.220587975484</v>
      </c>
      <c r="N31" s="11">
        <v>20653.731617374258</v>
      </c>
      <c r="O31" s="11">
        <v>21686.418198242973</v>
      </c>
      <c r="P31" s="11">
        <v>22770.739108155121</v>
      </c>
      <c r="Q31" s="15"/>
      <c r="T31" s="277" t="s">
        <v>19</v>
      </c>
      <c r="X31" s="44"/>
      <c r="Y31" s="76"/>
      <c r="Z31" s="44"/>
    </row>
    <row r="32" spans="1:26" x14ac:dyDescent="0.25">
      <c r="A32" s="277"/>
      <c r="B32" s="288"/>
      <c r="C32" s="261"/>
      <c r="D32" s="64" t="s">
        <v>20</v>
      </c>
      <c r="E32" s="11">
        <v>14307.705450000001</v>
      </c>
      <c r="F32" s="11">
        <v>14808.475140750001</v>
      </c>
      <c r="G32" s="11">
        <v>15326.771770676251</v>
      </c>
      <c r="H32" s="11">
        <v>16016.476500356681</v>
      </c>
      <c r="I32" s="11">
        <v>16737.217942872732</v>
      </c>
      <c r="J32" s="11">
        <v>17490.392750302006</v>
      </c>
      <c r="K32" s="11">
        <v>18452.364351568616</v>
      </c>
      <c r="L32" s="11">
        <v>19467.244390904889</v>
      </c>
      <c r="M32" s="11">
        <v>20537.942832404657</v>
      </c>
      <c r="N32" s="11">
        <v>21667.529688186911</v>
      </c>
      <c r="O32" s="11">
        <v>22859.243821037191</v>
      </c>
      <c r="P32" s="11">
        <v>24116.502231194238</v>
      </c>
      <c r="T32" s="277"/>
      <c r="X32" s="44"/>
      <c r="Y32" s="76"/>
      <c r="Z32" s="44"/>
    </row>
    <row r="33" spans="1:26" s="51" customFormat="1" ht="28.5" x14ac:dyDescent="0.2">
      <c r="A33" s="52" t="s">
        <v>30</v>
      </c>
      <c r="B33" s="273" t="s">
        <v>31</v>
      </c>
      <c r="C33" s="274"/>
      <c r="D33" s="274"/>
      <c r="E33" s="274"/>
      <c r="F33" s="274"/>
      <c r="G33" s="274"/>
      <c r="H33" s="274"/>
      <c r="I33" s="274"/>
      <c r="J33" s="274"/>
      <c r="K33" s="274"/>
      <c r="L33" s="274"/>
      <c r="M33" s="274"/>
      <c r="N33" s="274"/>
      <c r="O33" s="274"/>
      <c r="P33" s="274"/>
      <c r="Q33" s="274"/>
      <c r="R33" s="274"/>
      <c r="S33" s="274"/>
      <c r="T33" s="274"/>
      <c r="U33" s="274"/>
      <c r="V33" s="274"/>
      <c r="W33" s="274"/>
      <c r="X33" s="274"/>
      <c r="Y33" s="274"/>
      <c r="Z33" s="275"/>
    </row>
    <row r="34" spans="1:26" s="48" customFormat="1" x14ac:dyDescent="0.25">
      <c r="A34" s="55"/>
      <c r="B34" s="262" t="s">
        <v>294</v>
      </c>
      <c r="C34" s="263"/>
      <c r="D34" s="264"/>
      <c r="E34" s="268"/>
      <c r="F34" s="269"/>
      <c r="G34" s="270"/>
      <c r="H34" s="268"/>
      <c r="I34" s="269"/>
      <c r="J34" s="270"/>
      <c r="K34" s="268"/>
      <c r="L34" s="269"/>
      <c r="M34" s="269"/>
      <c r="N34" s="269"/>
      <c r="O34" s="269"/>
      <c r="P34" s="270"/>
      <c r="Q34" s="60"/>
      <c r="R34" s="60"/>
      <c r="S34" s="60"/>
      <c r="T34" s="77"/>
      <c r="U34" s="60"/>
      <c r="V34" s="60"/>
      <c r="W34" s="60"/>
      <c r="X34" s="77"/>
      <c r="Y34" s="265" t="s">
        <v>702</v>
      </c>
      <c r="Z34" s="47"/>
    </row>
    <row r="35" spans="1:26" s="48" customFormat="1" x14ac:dyDescent="0.25">
      <c r="A35" s="47"/>
      <c r="B35" s="268" t="s">
        <v>295</v>
      </c>
      <c r="C35" s="269"/>
      <c r="D35" s="270"/>
      <c r="E35" s="268"/>
      <c r="F35" s="269"/>
      <c r="G35" s="270"/>
      <c r="H35" s="268"/>
      <c r="I35" s="269"/>
      <c r="J35" s="270"/>
      <c r="K35" s="268"/>
      <c r="L35" s="269"/>
      <c r="M35" s="269"/>
      <c r="N35" s="269"/>
      <c r="O35" s="269"/>
      <c r="P35" s="270"/>
      <c r="Q35" s="60"/>
      <c r="R35" s="60"/>
      <c r="S35" s="60"/>
      <c r="T35" s="77"/>
      <c r="U35" s="60"/>
      <c r="V35" s="60"/>
      <c r="W35" s="60"/>
      <c r="X35" s="77"/>
      <c r="Y35" s="267"/>
      <c r="Z35" s="47"/>
    </row>
    <row r="36" spans="1:26" x14ac:dyDescent="0.25">
      <c r="A36" s="277"/>
      <c r="B36" s="237" t="s">
        <v>32</v>
      </c>
      <c r="C36" s="260" t="s">
        <v>33</v>
      </c>
      <c r="D36" s="64" t="s">
        <v>18</v>
      </c>
      <c r="E36" s="16">
        <v>7</v>
      </c>
      <c r="F36" s="16">
        <v>6.8</v>
      </c>
      <c r="G36" s="16">
        <v>6.6</v>
      </c>
      <c r="H36" s="16">
        <v>6.4</v>
      </c>
      <c r="I36" s="16">
        <v>6</v>
      </c>
      <c r="J36" s="16">
        <v>6</v>
      </c>
      <c r="K36" s="16">
        <v>6</v>
      </c>
      <c r="L36" s="16">
        <v>6</v>
      </c>
      <c r="M36" s="16">
        <v>6</v>
      </c>
      <c r="N36" s="16">
        <v>5.9</v>
      </c>
      <c r="O36" s="16">
        <v>5.7</v>
      </c>
      <c r="P36" s="16">
        <v>5.5</v>
      </c>
      <c r="Q36" s="17"/>
      <c r="R36" s="18"/>
      <c r="T36" s="277" t="s">
        <v>34</v>
      </c>
      <c r="X36" s="44"/>
      <c r="Y36" s="76"/>
      <c r="Z36" s="44"/>
    </row>
    <row r="37" spans="1:26" x14ac:dyDescent="0.25">
      <c r="A37" s="277"/>
      <c r="B37" s="237"/>
      <c r="C37" s="261"/>
      <c r="D37" s="64" t="s">
        <v>20</v>
      </c>
      <c r="E37" s="16">
        <v>5.6000000000000005</v>
      </c>
      <c r="F37" s="16">
        <v>5.44</v>
      </c>
      <c r="G37" s="16">
        <v>5.28</v>
      </c>
      <c r="H37" s="16">
        <v>5.120000000000001</v>
      </c>
      <c r="I37" s="16">
        <v>4.8000000000000007</v>
      </c>
      <c r="J37" s="16">
        <v>4.8000000000000007</v>
      </c>
      <c r="K37" s="16">
        <v>4.8000000000000007</v>
      </c>
      <c r="L37" s="16">
        <v>4.8000000000000007</v>
      </c>
      <c r="M37" s="16">
        <v>4.8000000000000007</v>
      </c>
      <c r="N37" s="16">
        <v>4.7200000000000006</v>
      </c>
      <c r="O37" s="16">
        <v>4.5600000000000005</v>
      </c>
      <c r="P37" s="16">
        <v>4.4000000000000004</v>
      </c>
      <c r="T37" s="277"/>
      <c r="X37" s="44"/>
      <c r="Y37" s="76"/>
      <c r="Z37" s="44"/>
    </row>
    <row r="38" spans="1:26" s="53" customFormat="1" ht="28.5" x14ac:dyDescent="0.25">
      <c r="A38" s="52" t="s">
        <v>35</v>
      </c>
      <c r="B38" s="273" t="s">
        <v>36</v>
      </c>
      <c r="C38" s="274"/>
      <c r="D38" s="274"/>
      <c r="E38" s="274"/>
      <c r="F38" s="274"/>
      <c r="G38" s="274"/>
      <c r="H38" s="274"/>
      <c r="I38" s="274"/>
      <c r="J38" s="274"/>
      <c r="K38" s="274"/>
      <c r="L38" s="274"/>
      <c r="M38" s="274"/>
      <c r="N38" s="274"/>
      <c r="O38" s="274"/>
      <c r="P38" s="274"/>
      <c r="Q38" s="274"/>
      <c r="R38" s="274"/>
      <c r="S38" s="274"/>
      <c r="T38" s="274"/>
      <c r="U38" s="274"/>
      <c r="V38" s="274"/>
      <c r="W38" s="274"/>
      <c r="X38" s="274"/>
      <c r="Y38" s="274"/>
      <c r="Z38" s="275"/>
    </row>
    <row r="39" spans="1:26" s="48" customFormat="1" x14ac:dyDescent="0.25">
      <c r="A39" s="47"/>
      <c r="B39" s="262" t="s">
        <v>298</v>
      </c>
      <c r="C39" s="263"/>
      <c r="D39" s="264"/>
      <c r="E39" s="268"/>
      <c r="F39" s="269"/>
      <c r="G39" s="270"/>
      <c r="H39" s="268"/>
      <c r="I39" s="269"/>
      <c r="J39" s="270"/>
      <c r="K39" s="268"/>
      <c r="L39" s="269"/>
      <c r="M39" s="269"/>
      <c r="N39" s="269"/>
      <c r="O39" s="269"/>
      <c r="P39" s="270"/>
      <c r="Q39" s="60"/>
      <c r="R39" s="60"/>
      <c r="S39" s="60"/>
      <c r="T39" s="77"/>
      <c r="U39" s="60"/>
      <c r="V39" s="60"/>
      <c r="W39" s="60"/>
      <c r="X39" s="77"/>
      <c r="Y39" s="265" t="s">
        <v>702</v>
      </c>
      <c r="Z39" s="47"/>
    </row>
    <row r="40" spans="1:26" s="48" customFormat="1" x14ac:dyDescent="0.25">
      <c r="A40" s="47"/>
      <c r="B40" s="262" t="s">
        <v>296</v>
      </c>
      <c r="C40" s="263"/>
      <c r="D40" s="264"/>
      <c r="E40" s="268"/>
      <c r="F40" s="269"/>
      <c r="G40" s="270"/>
      <c r="H40" s="268"/>
      <c r="I40" s="269"/>
      <c r="J40" s="270"/>
      <c r="K40" s="268"/>
      <c r="L40" s="269"/>
      <c r="M40" s="269"/>
      <c r="N40" s="269"/>
      <c r="O40" s="269"/>
      <c r="P40" s="270"/>
      <c r="Q40" s="60"/>
      <c r="R40" s="60"/>
      <c r="S40" s="60"/>
      <c r="T40" s="77"/>
      <c r="U40" s="60"/>
      <c r="V40" s="60"/>
      <c r="W40" s="60"/>
      <c r="X40" s="77"/>
      <c r="Y40" s="266"/>
      <c r="Z40" s="47"/>
    </row>
    <row r="41" spans="1:26" s="48" customFormat="1" x14ac:dyDescent="0.25">
      <c r="A41" s="47"/>
      <c r="B41" s="262" t="s">
        <v>297</v>
      </c>
      <c r="C41" s="263"/>
      <c r="D41" s="264"/>
      <c r="E41" s="268"/>
      <c r="F41" s="269"/>
      <c r="G41" s="270"/>
      <c r="H41" s="268"/>
      <c r="I41" s="269"/>
      <c r="J41" s="270"/>
      <c r="K41" s="268"/>
      <c r="L41" s="269"/>
      <c r="M41" s="269"/>
      <c r="N41" s="269"/>
      <c r="O41" s="269"/>
      <c r="P41" s="270"/>
      <c r="Q41" s="60"/>
      <c r="R41" s="60"/>
      <c r="S41" s="60"/>
      <c r="T41" s="77"/>
      <c r="U41" s="60"/>
      <c r="V41" s="60"/>
      <c r="W41" s="60"/>
      <c r="X41" s="77"/>
      <c r="Y41" s="266"/>
      <c r="Z41" s="47"/>
    </row>
    <row r="42" spans="1:26" s="48" customFormat="1" x14ac:dyDescent="0.25">
      <c r="A42" s="47"/>
      <c r="B42" s="262" t="s">
        <v>299</v>
      </c>
      <c r="C42" s="263"/>
      <c r="D42" s="264"/>
      <c r="E42" s="268"/>
      <c r="F42" s="269"/>
      <c r="G42" s="270"/>
      <c r="H42" s="268"/>
      <c r="I42" s="269"/>
      <c r="J42" s="270"/>
      <c r="K42" s="268"/>
      <c r="L42" s="269"/>
      <c r="M42" s="269"/>
      <c r="N42" s="269"/>
      <c r="O42" s="269"/>
      <c r="P42" s="270"/>
      <c r="Q42" s="60"/>
      <c r="R42" s="60"/>
      <c r="S42" s="60"/>
      <c r="T42" s="77"/>
      <c r="U42" s="60"/>
      <c r="V42" s="60"/>
      <c r="W42" s="60"/>
      <c r="X42" s="77"/>
      <c r="Y42" s="267"/>
      <c r="Z42" s="47"/>
    </row>
    <row r="43" spans="1:26" x14ac:dyDescent="0.25">
      <c r="A43" s="277"/>
      <c r="B43" s="278" t="s">
        <v>37</v>
      </c>
      <c r="C43" s="260" t="s">
        <v>38</v>
      </c>
      <c r="D43" s="64" t="s">
        <v>18</v>
      </c>
      <c r="E43" s="16">
        <v>40.702500000000001</v>
      </c>
      <c r="F43" s="16">
        <v>40.906012500000003</v>
      </c>
      <c r="G43" s="16">
        <v>41.110542562500001</v>
      </c>
      <c r="H43" s="16">
        <v>41.316095275312499</v>
      </c>
      <c r="I43" s="16">
        <v>41.522675751689057</v>
      </c>
      <c r="J43" s="16">
        <v>41.730289130447503</v>
      </c>
      <c r="K43" s="16">
        <v>41.938940576099739</v>
      </c>
      <c r="L43" s="16">
        <v>42.148635278980237</v>
      </c>
      <c r="M43" s="16">
        <v>42.359378455375136</v>
      </c>
      <c r="N43" s="16">
        <v>42.571175347652016</v>
      </c>
      <c r="O43" s="16">
        <v>42.784031224390276</v>
      </c>
      <c r="P43" s="16">
        <v>42.997951380512234</v>
      </c>
      <c r="T43" s="277" t="s">
        <v>39</v>
      </c>
      <c r="X43" s="44"/>
      <c r="Y43" s="76"/>
      <c r="Z43" s="44"/>
    </row>
    <row r="44" spans="1:26" x14ac:dyDescent="0.25">
      <c r="A44" s="277"/>
      <c r="B44" s="278"/>
      <c r="C44" s="261"/>
      <c r="D44" s="64" t="s">
        <v>20</v>
      </c>
      <c r="E44" s="16">
        <v>40.702500000000001</v>
      </c>
      <c r="F44" s="16">
        <v>40.906012500000003</v>
      </c>
      <c r="G44" s="16">
        <v>41.110542562500001</v>
      </c>
      <c r="H44" s="16">
        <v>41.110542562500001</v>
      </c>
      <c r="I44" s="16">
        <v>41.110542562500001</v>
      </c>
      <c r="J44" s="16">
        <v>41.110542562500001</v>
      </c>
      <c r="K44" s="16">
        <v>40.904989849687496</v>
      </c>
      <c r="L44" s="16">
        <v>40.659559910589373</v>
      </c>
      <c r="M44" s="16">
        <v>40.374942991215242</v>
      </c>
      <c r="N44" s="16">
        <v>40.051943447285524</v>
      </c>
      <c r="O44" s="16">
        <v>39.69147595625995</v>
      </c>
      <c r="P44" s="16">
        <v>39.294561196697352</v>
      </c>
      <c r="T44" s="277"/>
      <c r="X44" s="44"/>
      <c r="Y44" s="76"/>
      <c r="Z44" s="44"/>
    </row>
    <row r="45" spans="1:26" s="53" customFormat="1" ht="28.5" x14ac:dyDescent="0.25">
      <c r="A45" s="52" t="s">
        <v>40</v>
      </c>
      <c r="B45" s="273" t="s">
        <v>41</v>
      </c>
      <c r="C45" s="274"/>
      <c r="D45" s="274"/>
      <c r="E45" s="274"/>
      <c r="F45" s="274"/>
      <c r="G45" s="274"/>
      <c r="H45" s="274"/>
      <c r="I45" s="274"/>
      <c r="J45" s="274"/>
      <c r="K45" s="274"/>
      <c r="L45" s="274"/>
      <c r="M45" s="274"/>
      <c r="N45" s="274"/>
      <c r="O45" s="274"/>
      <c r="P45" s="274"/>
      <c r="Q45" s="274"/>
      <c r="R45" s="274"/>
      <c r="S45" s="274"/>
      <c r="T45" s="274"/>
      <c r="U45" s="274"/>
      <c r="V45" s="274"/>
      <c r="W45" s="274"/>
      <c r="X45" s="274"/>
      <c r="Y45" s="274"/>
      <c r="Z45" s="275"/>
    </row>
    <row r="46" spans="1:26" s="48" customFormat="1" x14ac:dyDescent="0.25">
      <c r="A46" s="47"/>
      <c r="B46" s="262" t="s">
        <v>314</v>
      </c>
      <c r="C46" s="263"/>
      <c r="D46" s="264"/>
      <c r="E46" s="268"/>
      <c r="F46" s="269"/>
      <c r="G46" s="270"/>
      <c r="H46" s="268"/>
      <c r="I46" s="269"/>
      <c r="J46" s="270"/>
      <c r="K46" s="305"/>
      <c r="L46" s="305"/>
      <c r="M46" s="305"/>
      <c r="N46" s="305"/>
      <c r="O46" s="305"/>
      <c r="P46" s="305"/>
      <c r="Q46" s="60"/>
      <c r="R46" s="60"/>
      <c r="S46" s="60"/>
      <c r="T46" s="78"/>
      <c r="U46" s="60"/>
      <c r="V46" s="60"/>
      <c r="W46" s="60"/>
      <c r="X46" s="77"/>
      <c r="Y46" s="265" t="s">
        <v>702</v>
      </c>
      <c r="Z46" s="47"/>
    </row>
    <row r="47" spans="1:26" s="48" customFormat="1" x14ac:dyDescent="0.25">
      <c r="A47" s="47"/>
      <c r="B47" s="262" t="s">
        <v>300</v>
      </c>
      <c r="C47" s="263"/>
      <c r="D47" s="264"/>
      <c r="E47" s="268"/>
      <c r="F47" s="269"/>
      <c r="G47" s="270"/>
      <c r="H47" s="268"/>
      <c r="I47" s="269"/>
      <c r="J47" s="270"/>
      <c r="K47" s="79"/>
      <c r="L47" s="80"/>
      <c r="M47" s="80"/>
      <c r="N47" s="80"/>
      <c r="O47" s="80"/>
      <c r="P47" s="81"/>
      <c r="Q47" s="60"/>
      <c r="R47" s="60"/>
      <c r="S47" s="60"/>
      <c r="T47" s="78"/>
      <c r="U47" s="60"/>
      <c r="V47" s="60"/>
      <c r="W47" s="60"/>
      <c r="X47" s="77"/>
      <c r="Y47" s="266"/>
      <c r="Z47" s="47"/>
    </row>
    <row r="48" spans="1:26" s="48" customFormat="1" x14ac:dyDescent="0.25">
      <c r="A48" s="47"/>
      <c r="B48" s="262" t="s">
        <v>301</v>
      </c>
      <c r="C48" s="263"/>
      <c r="D48" s="264"/>
      <c r="E48" s="268"/>
      <c r="F48" s="269"/>
      <c r="G48" s="270"/>
      <c r="H48" s="268"/>
      <c r="I48" s="269"/>
      <c r="J48" s="270"/>
      <c r="K48" s="268"/>
      <c r="L48" s="269"/>
      <c r="M48" s="269"/>
      <c r="N48" s="269"/>
      <c r="O48" s="269"/>
      <c r="P48" s="270"/>
      <c r="Q48" s="60"/>
      <c r="R48" s="60"/>
      <c r="S48" s="60"/>
      <c r="T48" s="78"/>
      <c r="U48" s="60"/>
      <c r="V48" s="60"/>
      <c r="W48" s="60"/>
      <c r="X48" s="77"/>
      <c r="Y48" s="266"/>
      <c r="Z48" s="47"/>
    </row>
    <row r="49" spans="1:26" s="48" customFormat="1" x14ac:dyDescent="0.25">
      <c r="A49" s="47"/>
      <c r="B49" s="262" t="s">
        <v>302</v>
      </c>
      <c r="C49" s="263"/>
      <c r="D49" s="264"/>
      <c r="E49" s="268"/>
      <c r="F49" s="269"/>
      <c r="G49" s="270"/>
      <c r="H49" s="268"/>
      <c r="I49" s="269"/>
      <c r="J49" s="270"/>
      <c r="K49" s="268"/>
      <c r="L49" s="269"/>
      <c r="M49" s="269"/>
      <c r="N49" s="269"/>
      <c r="O49" s="269"/>
      <c r="P49" s="270"/>
      <c r="Q49" s="60"/>
      <c r="R49" s="60"/>
      <c r="S49" s="60"/>
      <c r="T49" s="78"/>
      <c r="U49" s="60"/>
      <c r="V49" s="60"/>
      <c r="W49" s="60"/>
      <c r="X49" s="77"/>
      <c r="Y49" s="266"/>
      <c r="Z49" s="47"/>
    </row>
    <row r="50" spans="1:26" s="48" customFormat="1" x14ac:dyDescent="0.25">
      <c r="A50" s="47"/>
      <c r="B50" s="262" t="s">
        <v>303</v>
      </c>
      <c r="C50" s="263"/>
      <c r="D50" s="264"/>
      <c r="E50" s="268"/>
      <c r="F50" s="269"/>
      <c r="G50" s="270"/>
      <c r="H50" s="268"/>
      <c r="I50" s="269"/>
      <c r="J50" s="270"/>
      <c r="K50" s="268"/>
      <c r="L50" s="269"/>
      <c r="M50" s="269"/>
      <c r="N50" s="269"/>
      <c r="O50" s="269"/>
      <c r="P50" s="270"/>
      <c r="Q50" s="60"/>
      <c r="R50" s="60"/>
      <c r="S50" s="60"/>
      <c r="T50" s="78"/>
      <c r="U50" s="60"/>
      <c r="V50" s="60"/>
      <c r="W50" s="60"/>
      <c r="X50" s="77"/>
      <c r="Y50" s="266"/>
      <c r="Z50" s="47"/>
    </row>
    <row r="51" spans="1:26" s="48" customFormat="1" x14ac:dyDescent="0.25">
      <c r="A51" s="47"/>
      <c r="B51" s="262" t="s">
        <v>304</v>
      </c>
      <c r="C51" s="263"/>
      <c r="D51" s="264"/>
      <c r="E51" s="268"/>
      <c r="F51" s="269"/>
      <c r="G51" s="270"/>
      <c r="H51" s="268"/>
      <c r="I51" s="269"/>
      <c r="J51" s="270"/>
      <c r="K51" s="268"/>
      <c r="L51" s="269"/>
      <c r="M51" s="269"/>
      <c r="N51" s="269"/>
      <c r="O51" s="269"/>
      <c r="P51" s="270"/>
      <c r="Q51" s="60"/>
      <c r="R51" s="60"/>
      <c r="S51" s="60"/>
      <c r="T51" s="78"/>
      <c r="U51" s="60"/>
      <c r="V51" s="60"/>
      <c r="W51" s="60"/>
      <c r="X51" s="77"/>
      <c r="Y51" s="266"/>
      <c r="Z51" s="47"/>
    </row>
    <row r="52" spans="1:26" s="48" customFormat="1" x14ac:dyDescent="0.25">
      <c r="A52" s="47"/>
      <c r="B52" s="262" t="s">
        <v>305</v>
      </c>
      <c r="C52" s="263"/>
      <c r="D52" s="264"/>
      <c r="E52" s="268"/>
      <c r="F52" s="269"/>
      <c r="G52" s="270"/>
      <c r="H52" s="268"/>
      <c r="I52" s="269"/>
      <c r="J52" s="270"/>
      <c r="K52" s="268"/>
      <c r="L52" s="269"/>
      <c r="M52" s="269"/>
      <c r="N52" s="269"/>
      <c r="O52" s="269"/>
      <c r="P52" s="270"/>
      <c r="Q52" s="60"/>
      <c r="R52" s="60"/>
      <c r="S52" s="60"/>
      <c r="T52" s="78"/>
      <c r="U52" s="60"/>
      <c r="V52" s="60"/>
      <c r="W52" s="60"/>
      <c r="X52" s="77"/>
      <c r="Y52" s="266"/>
      <c r="Z52" s="47"/>
    </row>
    <row r="53" spans="1:26" s="48" customFormat="1" x14ac:dyDescent="0.25">
      <c r="A53" s="47"/>
      <c r="B53" s="262" t="s">
        <v>306</v>
      </c>
      <c r="C53" s="263"/>
      <c r="D53" s="264"/>
      <c r="E53" s="268"/>
      <c r="F53" s="269"/>
      <c r="G53" s="270"/>
      <c r="H53" s="268"/>
      <c r="I53" s="269"/>
      <c r="J53" s="270"/>
      <c r="K53" s="268"/>
      <c r="L53" s="269"/>
      <c r="M53" s="269"/>
      <c r="N53" s="269"/>
      <c r="O53" s="269"/>
      <c r="P53" s="270"/>
      <c r="Q53" s="60"/>
      <c r="R53" s="60"/>
      <c r="S53" s="60"/>
      <c r="T53" s="78"/>
      <c r="U53" s="60"/>
      <c r="V53" s="60"/>
      <c r="W53" s="60"/>
      <c r="X53" s="77"/>
      <c r="Y53" s="266"/>
      <c r="Z53" s="47"/>
    </row>
    <row r="54" spans="1:26" s="48" customFormat="1" x14ac:dyDescent="0.25">
      <c r="A54" s="47"/>
      <c r="B54" s="262" t="s">
        <v>307</v>
      </c>
      <c r="C54" s="263"/>
      <c r="D54" s="264"/>
      <c r="E54" s="268"/>
      <c r="F54" s="269"/>
      <c r="G54" s="270"/>
      <c r="H54" s="268"/>
      <c r="I54" s="269"/>
      <c r="J54" s="270"/>
      <c r="K54" s="268"/>
      <c r="L54" s="269"/>
      <c r="M54" s="269"/>
      <c r="N54" s="269"/>
      <c r="O54" s="269"/>
      <c r="P54" s="270"/>
      <c r="Q54" s="60"/>
      <c r="R54" s="60"/>
      <c r="S54" s="60"/>
      <c r="T54" s="78"/>
      <c r="U54" s="60"/>
      <c r="V54" s="60"/>
      <c r="W54" s="60"/>
      <c r="X54" s="77"/>
      <c r="Y54" s="266"/>
      <c r="Z54" s="47"/>
    </row>
    <row r="55" spans="1:26" s="48" customFormat="1" x14ac:dyDescent="0.25">
      <c r="A55" s="47"/>
      <c r="B55" s="262" t="s">
        <v>308</v>
      </c>
      <c r="C55" s="263"/>
      <c r="D55" s="264"/>
      <c r="E55" s="268"/>
      <c r="F55" s="269"/>
      <c r="G55" s="270"/>
      <c r="H55" s="268"/>
      <c r="I55" s="269"/>
      <c r="J55" s="270"/>
      <c r="K55" s="268"/>
      <c r="L55" s="269"/>
      <c r="M55" s="269"/>
      <c r="N55" s="269"/>
      <c r="O55" s="269"/>
      <c r="P55" s="270"/>
      <c r="Q55" s="60"/>
      <c r="R55" s="60"/>
      <c r="S55" s="60"/>
      <c r="T55" s="78"/>
      <c r="U55" s="60"/>
      <c r="V55" s="60"/>
      <c r="W55" s="60"/>
      <c r="X55" s="77"/>
      <c r="Y55" s="266"/>
      <c r="Z55" s="47"/>
    </row>
    <row r="56" spans="1:26" s="48" customFormat="1" x14ac:dyDescent="0.25">
      <c r="A56" s="47"/>
      <c r="B56" s="262" t="s">
        <v>309</v>
      </c>
      <c r="C56" s="263"/>
      <c r="D56" s="264"/>
      <c r="E56" s="268"/>
      <c r="F56" s="269"/>
      <c r="G56" s="270"/>
      <c r="H56" s="268"/>
      <c r="I56" s="269"/>
      <c r="J56" s="270"/>
      <c r="K56" s="268"/>
      <c r="L56" s="269"/>
      <c r="M56" s="269"/>
      <c r="N56" s="269"/>
      <c r="O56" s="269"/>
      <c r="P56" s="270"/>
      <c r="Q56" s="60"/>
      <c r="R56" s="60"/>
      <c r="S56" s="60"/>
      <c r="T56" s="78"/>
      <c r="U56" s="60"/>
      <c r="V56" s="60"/>
      <c r="W56" s="60"/>
      <c r="X56" s="77"/>
      <c r="Y56" s="266"/>
      <c r="Z56" s="47"/>
    </row>
    <row r="57" spans="1:26" s="48" customFormat="1" x14ac:dyDescent="0.25">
      <c r="A57" s="47"/>
      <c r="B57" s="262" t="s">
        <v>310</v>
      </c>
      <c r="C57" s="263"/>
      <c r="D57" s="264"/>
      <c r="E57" s="268"/>
      <c r="F57" s="269"/>
      <c r="G57" s="270"/>
      <c r="H57" s="268"/>
      <c r="I57" s="269"/>
      <c r="J57" s="270"/>
      <c r="K57" s="268"/>
      <c r="L57" s="269"/>
      <c r="M57" s="269"/>
      <c r="N57" s="269"/>
      <c r="O57" s="269"/>
      <c r="P57" s="270"/>
      <c r="Q57" s="60"/>
      <c r="R57" s="60"/>
      <c r="S57" s="60"/>
      <c r="T57" s="78"/>
      <c r="U57" s="60"/>
      <c r="V57" s="60"/>
      <c r="W57" s="60"/>
      <c r="X57" s="77"/>
      <c r="Y57" s="266"/>
      <c r="Z57" s="47"/>
    </row>
    <row r="58" spans="1:26" s="48" customFormat="1" x14ac:dyDescent="0.25">
      <c r="A58" s="47"/>
      <c r="B58" s="262" t="s">
        <v>311</v>
      </c>
      <c r="C58" s="263"/>
      <c r="D58" s="264"/>
      <c r="E58" s="268"/>
      <c r="F58" s="269"/>
      <c r="G58" s="270"/>
      <c r="H58" s="268"/>
      <c r="I58" s="269"/>
      <c r="J58" s="270"/>
      <c r="K58" s="268"/>
      <c r="L58" s="269"/>
      <c r="M58" s="269"/>
      <c r="N58" s="269"/>
      <c r="O58" s="269"/>
      <c r="P58" s="270"/>
      <c r="Q58" s="60"/>
      <c r="R58" s="60"/>
      <c r="S58" s="60"/>
      <c r="T58" s="78"/>
      <c r="U58" s="60"/>
      <c r="V58" s="60"/>
      <c r="W58" s="60"/>
      <c r="X58" s="77"/>
      <c r="Y58" s="266"/>
      <c r="Z58" s="47"/>
    </row>
    <row r="59" spans="1:26" s="48" customFormat="1" x14ac:dyDescent="0.25">
      <c r="A59" s="47"/>
      <c r="B59" s="262" t="s">
        <v>312</v>
      </c>
      <c r="C59" s="263"/>
      <c r="D59" s="264"/>
      <c r="E59" s="268"/>
      <c r="F59" s="269"/>
      <c r="G59" s="270"/>
      <c r="H59" s="268"/>
      <c r="I59" s="269"/>
      <c r="J59" s="270"/>
      <c r="K59" s="268"/>
      <c r="L59" s="269"/>
      <c r="M59" s="269"/>
      <c r="N59" s="269"/>
      <c r="O59" s="269"/>
      <c r="P59" s="270"/>
      <c r="Q59" s="60"/>
      <c r="R59" s="60"/>
      <c r="S59" s="60"/>
      <c r="T59" s="78"/>
      <c r="U59" s="60"/>
      <c r="V59" s="60"/>
      <c r="W59" s="60"/>
      <c r="X59" s="77"/>
      <c r="Y59" s="266"/>
      <c r="Z59" s="47"/>
    </row>
    <row r="60" spans="1:26" s="48" customFormat="1" x14ac:dyDescent="0.25">
      <c r="A60" s="47"/>
      <c r="B60" s="262" t="s">
        <v>313</v>
      </c>
      <c r="C60" s="263"/>
      <c r="D60" s="264"/>
      <c r="E60" s="268"/>
      <c r="F60" s="269"/>
      <c r="G60" s="270"/>
      <c r="H60" s="268"/>
      <c r="I60" s="269"/>
      <c r="J60" s="270"/>
      <c r="K60" s="268"/>
      <c r="L60" s="269"/>
      <c r="M60" s="269"/>
      <c r="N60" s="269"/>
      <c r="O60" s="269"/>
      <c r="P60" s="270"/>
      <c r="Q60" s="60"/>
      <c r="R60" s="60"/>
      <c r="S60" s="60"/>
      <c r="T60" s="78"/>
      <c r="U60" s="60"/>
      <c r="V60" s="60"/>
      <c r="W60" s="60"/>
      <c r="X60" s="77"/>
      <c r="Y60" s="266"/>
      <c r="Z60" s="47"/>
    </row>
    <row r="61" spans="1:26" s="48" customFormat="1" x14ac:dyDescent="0.25">
      <c r="A61" s="47"/>
      <c r="B61" s="262" t="s">
        <v>315</v>
      </c>
      <c r="C61" s="263"/>
      <c r="D61" s="264"/>
      <c r="E61" s="268"/>
      <c r="F61" s="269"/>
      <c r="G61" s="270"/>
      <c r="H61" s="268"/>
      <c r="I61" s="269"/>
      <c r="J61" s="270"/>
      <c r="K61" s="268"/>
      <c r="L61" s="269"/>
      <c r="M61" s="269"/>
      <c r="N61" s="269"/>
      <c r="O61" s="269"/>
      <c r="P61" s="270"/>
      <c r="Q61" s="60"/>
      <c r="R61" s="60"/>
      <c r="S61" s="60"/>
      <c r="T61" s="78"/>
      <c r="U61" s="60"/>
      <c r="V61" s="60"/>
      <c r="W61" s="60"/>
      <c r="X61" s="77"/>
      <c r="Y61" s="267"/>
      <c r="Z61" s="47"/>
    </row>
    <row r="62" spans="1:26" x14ac:dyDescent="0.25">
      <c r="A62" s="277"/>
      <c r="B62" s="278" t="s">
        <v>42</v>
      </c>
      <c r="C62" s="260" t="s">
        <v>22</v>
      </c>
      <c r="D62" s="64" t="s">
        <v>18</v>
      </c>
      <c r="E62" s="16">
        <v>6.269053004228538</v>
      </c>
      <c r="F62" s="16">
        <v>6.3068856351404827</v>
      </c>
      <c r="G62" s="16">
        <v>6.3385533184190903</v>
      </c>
      <c r="H62" s="16">
        <v>6.367205744268297</v>
      </c>
      <c r="I62" s="16">
        <v>6.3927398530923307</v>
      </c>
      <c r="J62" s="16">
        <v>6.415094339622641</v>
      </c>
      <c r="K62" s="16">
        <v>6.4345193035579111</v>
      </c>
      <c r="L62" s="16">
        <v>6.4571674558760224</v>
      </c>
      <c r="M62" s="16">
        <v>6.4733956133225021</v>
      </c>
      <c r="N62" s="16">
        <v>6.4862389988299336</v>
      </c>
      <c r="O62" s="16">
        <v>6.495987772258311</v>
      </c>
      <c r="P62" s="16">
        <v>6.5026137957414258</v>
      </c>
      <c r="T62" s="277" t="s">
        <v>19</v>
      </c>
      <c r="X62" s="44"/>
      <c r="Y62" s="76"/>
      <c r="Z62" s="44"/>
    </row>
    <row r="63" spans="1:26" x14ac:dyDescent="0.25">
      <c r="A63" s="277"/>
      <c r="B63" s="278"/>
      <c r="C63" s="261"/>
      <c r="D63" s="64" t="s">
        <v>20</v>
      </c>
      <c r="E63" s="16">
        <f>E62*1.05</f>
        <v>6.5825056544399647</v>
      </c>
      <c r="F63" s="16">
        <f t="shared" ref="F63:G63" si="1">F62*1.05</f>
        <v>6.6222299168975072</v>
      </c>
      <c r="G63" s="16">
        <f t="shared" si="1"/>
        <v>6.6554809843400449</v>
      </c>
      <c r="H63" s="16">
        <f>H62*1.06</f>
        <v>6.749238088924395</v>
      </c>
      <c r="I63" s="16">
        <f t="shared" ref="I63:J63" si="2">I62*1.06</f>
        <v>6.7763042442778705</v>
      </c>
      <c r="J63" s="16">
        <f t="shared" si="2"/>
        <v>6.8</v>
      </c>
      <c r="K63" s="16">
        <f>K62*1.08</f>
        <v>6.9492808478425445</v>
      </c>
      <c r="L63" s="16">
        <f t="shared" ref="L63:P63" si="3">L62*1.08</f>
        <v>6.9737408523461042</v>
      </c>
      <c r="M63" s="16">
        <f t="shared" si="3"/>
        <v>6.9912672623883028</v>
      </c>
      <c r="N63" s="16">
        <f t="shared" si="3"/>
        <v>7.0051381187363289</v>
      </c>
      <c r="O63" s="16">
        <f t="shared" si="3"/>
        <v>7.0156667940389763</v>
      </c>
      <c r="P63" s="16">
        <f t="shared" si="3"/>
        <v>7.0228228994007402</v>
      </c>
      <c r="T63" s="277"/>
      <c r="X63" s="44"/>
      <c r="Y63" s="76"/>
      <c r="Z63" s="44"/>
    </row>
    <row r="64" spans="1:26" x14ac:dyDescent="0.25">
      <c r="A64" s="277"/>
      <c r="B64" s="278" t="s">
        <v>43</v>
      </c>
      <c r="C64" s="260" t="s">
        <v>22</v>
      </c>
      <c r="D64" s="64" t="s">
        <v>18</v>
      </c>
      <c r="E64" s="16">
        <v>4.5999999999999996</v>
      </c>
      <c r="F64" s="16">
        <v>4.5999999999999996</v>
      </c>
      <c r="G64" s="16">
        <v>4.5999999999999996</v>
      </c>
      <c r="H64" s="16">
        <v>4.5430120658492497</v>
      </c>
      <c r="I64" s="16">
        <v>4.5430120658492505</v>
      </c>
      <c r="J64" s="16">
        <v>4.5430120658492505</v>
      </c>
      <c r="K64" s="16">
        <v>4.4000000000000004</v>
      </c>
      <c r="L64" s="16">
        <v>4.4000000000000004</v>
      </c>
      <c r="M64" s="16">
        <v>4.4000000000000004</v>
      </c>
      <c r="N64" s="16">
        <v>4.4000000000000004</v>
      </c>
      <c r="O64" s="16">
        <v>4.4000000000000004</v>
      </c>
      <c r="P64" s="16">
        <v>4.4000000000000004</v>
      </c>
      <c r="T64" s="277" t="s">
        <v>19</v>
      </c>
      <c r="X64" s="44"/>
      <c r="Y64" s="76"/>
      <c r="Z64" s="44"/>
    </row>
    <row r="65" spans="1:26" x14ac:dyDescent="0.25">
      <c r="A65" s="277"/>
      <c r="B65" s="278"/>
      <c r="C65" s="261"/>
      <c r="D65" s="64" t="s">
        <v>20</v>
      </c>
      <c r="E65" s="16">
        <v>4.5</v>
      </c>
      <c r="F65" s="16">
        <v>4.5</v>
      </c>
      <c r="G65" s="16">
        <v>4.5</v>
      </c>
      <c r="H65" s="16">
        <v>4.4000000000000004</v>
      </c>
      <c r="I65" s="16">
        <v>4.4000000000000004</v>
      </c>
      <c r="J65" s="16">
        <v>4.4000000000000004</v>
      </c>
      <c r="K65" s="16">
        <f t="shared" ref="K65:P65" si="4">K64*95%</f>
        <v>4.18</v>
      </c>
      <c r="L65" s="16">
        <f t="shared" si="4"/>
        <v>4.18</v>
      </c>
      <c r="M65" s="16">
        <f t="shared" si="4"/>
        <v>4.18</v>
      </c>
      <c r="N65" s="16">
        <f t="shared" si="4"/>
        <v>4.18</v>
      </c>
      <c r="O65" s="16">
        <f t="shared" si="4"/>
        <v>4.18</v>
      </c>
      <c r="P65" s="16">
        <f t="shared" si="4"/>
        <v>4.18</v>
      </c>
      <c r="T65" s="277"/>
      <c r="X65" s="44"/>
      <c r="Y65" s="76"/>
      <c r="Z65" s="44"/>
    </row>
    <row r="66" spans="1:26" s="53" customFormat="1" ht="28.5" x14ac:dyDescent="0.25">
      <c r="A66" s="52" t="s">
        <v>44</v>
      </c>
      <c r="B66" s="273" t="s">
        <v>45</v>
      </c>
      <c r="C66" s="274"/>
      <c r="D66" s="274"/>
      <c r="E66" s="274"/>
      <c r="F66" s="274"/>
      <c r="G66" s="274"/>
      <c r="H66" s="274"/>
      <c r="I66" s="274"/>
      <c r="J66" s="274"/>
      <c r="K66" s="274"/>
      <c r="L66" s="274"/>
      <c r="M66" s="274"/>
      <c r="N66" s="274"/>
      <c r="O66" s="274"/>
      <c r="P66" s="274"/>
      <c r="Q66" s="274"/>
      <c r="R66" s="274"/>
      <c r="S66" s="274"/>
      <c r="T66" s="274"/>
      <c r="U66" s="274"/>
      <c r="V66" s="274"/>
      <c r="W66" s="274"/>
      <c r="X66" s="274"/>
      <c r="Y66" s="274"/>
      <c r="Z66" s="275"/>
    </row>
    <row r="67" spans="1:26" s="48" customFormat="1" x14ac:dyDescent="0.25">
      <c r="A67" s="47"/>
      <c r="B67" s="262" t="s">
        <v>318</v>
      </c>
      <c r="C67" s="263"/>
      <c r="D67" s="264"/>
      <c r="E67" s="268"/>
      <c r="F67" s="269"/>
      <c r="G67" s="270"/>
      <c r="H67" s="268"/>
      <c r="I67" s="269"/>
      <c r="J67" s="270"/>
      <c r="K67" s="268"/>
      <c r="L67" s="269"/>
      <c r="M67" s="269"/>
      <c r="N67" s="269"/>
      <c r="O67" s="269"/>
      <c r="P67" s="270"/>
      <c r="Q67" s="60"/>
      <c r="R67" s="60"/>
      <c r="S67" s="60"/>
      <c r="T67" s="77"/>
      <c r="U67" s="60"/>
      <c r="V67" s="60"/>
      <c r="W67" s="60"/>
      <c r="X67" s="77"/>
      <c r="Y67" s="265" t="s">
        <v>704</v>
      </c>
      <c r="Z67" s="47"/>
    </row>
    <row r="68" spans="1:26" s="48" customFormat="1" x14ac:dyDescent="0.25">
      <c r="A68" s="47"/>
      <c r="B68" s="262" t="s">
        <v>316</v>
      </c>
      <c r="C68" s="263"/>
      <c r="D68" s="264"/>
      <c r="E68" s="268"/>
      <c r="F68" s="269"/>
      <c r="G68" s="270"/>
      <c r="H68" s="268"/>
      <c r="I68" s="269"/>
      <c r="J68" s="270"/>
      <c r="K68" s="268"/>
      <c r="L68" s="269"/>
      <c r="M68" s="269"/>
      <c r="N68" s="269"/>
      <c r="O68" s="269"/>
      <c r="P68" s="270"/>
      <c r="Q68" s="60"/>
      <c r="R68" s="60"/>
      <c r="S68" s="60"/>
      <c r="T68" s="77"/>
      <c r="U68" s="60"/>
      <c r="V68" s="60"/>
      <c r="W68" s="60"/>
      <c r="X68" s="77"/>
      <c r="Y68" s="266"/>
      <c r="Z68" s="47"/>
    </row>
    <row r="69" spans="1:26" s="48" customFormat="1" x14ac:dyDescent="0.25">
      <c r="A69" s="47"/>
      <c r="B69" s="262" t="s">
        <v>317</v>
      </c>
      <c r="C69" s="263"/>
      <c r="D69" s="264"/>
      <c r="E69" s="268"/>
      <c r="F69" s="269"/>
      <c r="G69" s="270"/>
      <c r="H69" s="268"/>
      <c r="I69" s="269"/>
      <c r="J69" s="270"/>
      <c r="K69" s="268"/>
      <c r="L69" s="269"/>
      <c r="M69" s="269"/>
      <c r="N69" s="269"/>
      <c r="O69" s="269"/>
      <c r="P69" s="270"/>
      <c r="Q69" s="60"/>
      <c r="R69" s="60"/>
      <c r="S69" s="60"/>
      <c r="T69" s="77"/>
      <c r="U69" s="60"/>
      <c r="V69" s="60"/>
      <c r="W69" s="60"/>
      <c r="X69" s="77"/>
      <c r="Y69" s="266"/>
      <c r="Z69" s="47"/>
    </row>
    <row r="70" spans="1:26" s="48" customFormat="1" x14ac:dyDescent="0.25">
      <c r="A70" s="47"/>
      <c r="B70" s="262" t="s">
        <v>319</v>
      </c>
      <c r="C70" s="263"/>
      <c r="D70" s="264"/>
      <c r="E70" s="268"/>
      <c r="F70" s="269"/>
      <c r="G70" s="270"/>
      <c r="H70" s="268"/>
      <c r="I70" s="269"/>
      <c r="J70" s="270"/>
      <c r="K70" s="268"/>
      <c r="L70" s="269"/>
      <c r="M70" s="269"/>
      <c r="N70" s="269"/>
      <c r="O70" s="269"/>
      <c r="P70" s="270"/>
      <c r="Q70" s="60"/>
      <c r="R70" s="60"/>
      <c r="S70" s="60"/>
      <c r="T70" s="77"/>
      <c r="U70" s="60"/>
      <c r="V70" s="60"/>
      <c r="W70" s="60"/>
      <c r="X70" s="77"/>
      <c r="Y70" s="267"/>
      <c r="Z70" s="47"/>
    </row>
    <row r="71" spans="1:26" x14ac:dyDescent="0.25">
      <c r="A71" s="277"/>
      <c r="B71" s="278" t="s">
        <v>46</v>
      </c>
      <c r="C71" s="260" t="s">
        <v>47</v>
      </c>
      <c r="D71" s="64" t="s">
        <v>18</v>
      </c>
      <c r="E71" s="16">
        <v>-3.2943258924181338</v>
      </c>
      <c r="F71" s="16">
        <v>-2.9184804115552039</v>
      </c>
      <c r="G71" s="16">
        <v>-2.0134228187919465</v>
      </c>
      <c r="H71" s="16">
        <v>-1.6230132289311345</v>
      </c>
      <c r="I71" s="16">
        <v>-1.2033392664644387</v>
      </c>
      <c r="J71" s="16">
        <v>-0.77987421383647804</v>
      </c>
      <c r="K71" s="16">
        <v>-0.35326772646984606</v>
      </c>
      <c r="L71" s="16">
        <v>-0.88627788610063052</v>
      </c>
      <c r="M71" s="16">
        <v>7.6157595450852975E-2</v>
      </c>
      <c r="N71" s="16">
        <v>0.55959709009513159</v>
      </c>
      <c r="O71" s="16">
        <v>0.99350401222774165</v>
      </c>
      <c r="P71" s="16">
        <v>1.4280249904373326</v>
      </c>
      <c r="T71" s="277" t="s">
        <v>19</v>
      </c>
      <c r="X71" s="44"/>
      <c r="Y71" s="76"/>
      <c r="Z71" s="44"/>
    </row>
    <row r="72" spans="1:26" x14ac:dyDescent="0.25">
      <c r="A72" s="277"/>
      <c r="B72" s="278"/>
      <c r="C72" s="261"/>
      <c r="D72" s="64" t="s">
        <v>20</v>
      </c>
      <c r="E72" s="16">
        <v>2.9539233607269448</v>
      </c>
      <c r="F72" s="16">
        <v>2.9539233607269448</v>
      </c>
      <c r="G72" s="16">
        <v>2.9539233607269448</v>
      </c>
      <c r="H72" s="16">
        <v>2.9539233607269448</v>
      </c>
      <c r="I72" s="16">
        <v>3.3655718147994018</v>
      </c>
      <c r="J72" s="16">
        <v>3.7745094770446315</v>
      </c>
      <c r="K72" s="16">
        <v>4.0829154088178354</v>
      </c>
      <c r="L72" s="16">
        <v>4.5333403482302304</v>
      </c>
      <c r="M72" s="16">
        <v>4.9790100913059092</v>
      </c>
      <c r="N72" s="16">
        <v>5.4192717263549897</v>
      </c>
      <c r="O72" s="16">
        <v>5.8534851758770143</v>
      </c>
      <c r="P72" s="16">
        <v>6.2332602914095627</v>
      </c>
      <c r="T72" s="277"/>
      <c r="X72" s="44"/>
      <c r="Y72" s="76"/>
      <c r="Z72" s="44"/>
    </row>
    <row r="73" spans="1:26" s="8" customFormat="1" ht="14.25" x14ac:dyDescent="0.2">
      <c r="A73" s="65" t="s">
        <v>48</v>
      </c>
      <c r="B73" s="286" t="s">
        <v>49</v>
      </c>
      <c r="C73" s="286"/>
      <c r="D73" s="286"/>
      <c r="E73" s="286"/>
      <c r="F73" s="286"/>
      <c r="G73" s="286"/>
      <c r="H73" s="286"/>
      <c r="I73" s="286"/>
      <c r="J73" s="286"/>
      <c r="K73" s="286"/>
      <c r="L73" s="286"/>
      <c r="M73" s="286"/>
      <c r="N73" s="286"/>
      <c r="O73" s="286"/>
      <c r="P73" s="286"/>
      <c r="R73" s="9"/>
      <c r="S73" s="9"/>
      <c r="T73" s="10"/>
      <c r="X73" s="10"/>
      <c r="Y73" s="10"/>
      <c r="Z73" s="10"/>
    </row>
    <row r="74" spans="1:26" s="53" customFormat="1" ht="28.5" x14ac:dyDescent="0.25">
      <c r="A74" s="56" t="s">
        <v>50</v>
      </c>
      <c r="B74" s="302" t="s">
        <v>51</v>
      </c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4"/>
    </row>
    <row r="75" spans="1:26" s="48" customFormat="1" x14ac:dyDescent="0.25">
      <c r="A75" s="57"/>
      <c r="B75" s="262" t="s">
        <v>333</v>
      </c>
      <c r="C75" s="263"/>
      <c r="D75" s="264"/>
      <c r="E75" s="268"/>
      <c r="F75" s="269"/>
      <c r="G75" s="270"/>
      <c r="H75" s="268"/>
      <c r="I75" s="269"/>
      <c r="J75" s="270"/>
      <c r="K75" s="268"/>
      <c r="L75" s="269"/>
      <c r="M75" s="269"/>
      <c r="N75" s="269"/>
      <c r="O75" s="269"/>
      <c r="P75" s="270"/>
      <c r="Q75" s="60"/>
      <c r="R75" s="60"/>
      <c r="S75" s="60"/>
      <c r="T75" s="77"/>
      <c r="U75" s="60"/>
      <c r="V75" s="60"/>
      <c r="W75" s="60"/>
      <c r="X75" s="77"/>
      <c r="Y75" s="265" t="s">
        <v>702</v>
      </c>
      <c r="Z75" s="47"/>
    </row>
    <row r="76" spans="1:26" s="48" customFormat="1" x14ac:dyDescent="0.25">
      <c r="A76" s="57"/>
      <c r="B76" s="262" t="s">
        <v>320</v>
      </c>
      <c r="C76" s="263"/>
      <c r="D76" s="264"/>
      <c r="E76" s="268"/>
      <c r="F76" s="269"/>
      <c r="G76" s="270"/>
      <c r="H76" s="268"/>
      <c r="I76" s="269"/>
      <c r="J76" s="270"/>
      <c r="K76" s="268"/>
      <c r="L76" s="269"/>
      <c r="M76" s="269"/>
      <c r="N76" s="269"/>
      <c r="O76" s="269"/>
      <c r="P76" s="270"/>
      <c r="Q76" s="60"/>
      <c r="R76" s="60"/>
      <c r="S76" s="60"/>
      <c r="T76" s="77"/>
      <c r="U76" s="60"/>
      <c r="V76" s="60"/>
      <c r="W76" s="60"/>
      <c r="X76" s="77"/>
      <c r="Y76" s="266"/>
      <c r="Z76" s="47"/>
    </row>
    <row r="77" spans="1:26" s="48" customFormat="1" x14ac:dyDescent="0.25">
      <c r="A77" s="57"/>
      <c r="B77" s="262" t="s">
        <v>321</v>
      </c>
      <c r="C77" s="263"/>
      <c r="D77" s="264"/>
      <c r="E77" s="268"/>
      <c r="F77" s="269"/>
      <c r="G77" s="270"/>
      <c r="H77" s="268"/>
      <c r="I77" s="269"/>
      <c r="J77" s="270"/>
      <c r="K77" s="268"/>
      <c r="L77" s="269"/>
      <c r="M77" s="269"/>
      <c r="N77" s="269"/>
      <c r="O77" s="269"/>
      <c r="P77" s="270"/>
      <c r="Q77" s="60"/>
      <c r="R77" s="60"/>
      <c r="S77" s="60"/>
      <c r="T77" s="77"/>
      <c r="U77" s="60"/>
      <c r="V77" s="60"/>
      <c r="W77" s="60"/>
      <c r="X77" s="77"/>
      <c r="Y77" s="266"/>
      <c r="Z77" s="47"/>
    </row>
    <row r="78" spans="1:26" s="48" customFormat="1" x14ac:dyDescent="0.25">
      <c r="A78" s="57"/>
      <c r="B78" s="262" t="s">
        <v>322</v>
      </c>
      <c r="C78" s="263"/>
      <c r="D78" s="264"/>
      <c r="E78" s="268"/>
      <c r="F78" s="269"/>
      <c r="G78" s="270"/>
      <c r="H78" s="268"/>
      <c r="I78" s="269"/>
      <c r="J78" s="270"/>
      <c r="K78" s="268"/>
      <c r="L78" s="269"/>
      <c r="M78" s="269"/>
      <c r="N78" s="269"/>
      <c r="O78" s="269"/>
      <c r="P78" s="270"/>
      <c r="Q78" s="60"/>
      <c r="R78" s="60"/>
      <c r="S78" s="60"/>
      <c r="T78" s="77"/>
      <c r="U78" s="60"/>
      <c r="V78" s="60"/>
      <c r="W78" s="60"/>
      <c r="X78" s="77"/>
      <c r="Y78" s="266"/>
      <c r="Z78" s="47"/>
    </row>
    <row r="79" spans="1:26" s="48" customFormat="1" x14ac:dyDescent="0.25">
      <c r="A79" s="57"/>
      <c r="B79" s="262" t="s">
        <v>323</v>
      </c>
      <c r="C79" s="263"/>
      <c r="D79" s="264"/>
      <c r="E79" s="268"/>
      <c r="F79" s="269"/>
      <c r="G79" s="270"/>
      <c r="H79" s="268"/>
      <c r="I79" s="269"/>
      <c r="J79" s="270"/>
      <c r="K79" s="268"/>
      <c r="L79" s="269"/>
      <c r="M79" s="269"/>
      <c r="N79" s="269"/>
      <c r="O79" s="269"/>
      <c r="P79" s="270"/>
      <c r="Q79" s="60"/>
      <c r="R79" s="60"/>
      <c r="S79" s="60"/>
      <c r="T79" s="77"/>
      <c r="U79" s="60"/>
      <c r="V79" s="60"/>
      <c r="W79" s="60"/>
      <c r="X79" s="77"/>
      <c r="Y79" s="266"/>
      <c r="Z79" s="47"/>
    </row>
    <row r="80" spans="1:26" s="48" customFormat="1" x14ac:dyDescent="0.25">
      <c r="A80" s="57"/>
      <c r="B80" s="262" t="s">
        <v>324</v>
      </c>
      <c r="C80" s="263"/>
      <c r="D80" s="264"/>
      <c r="E80" s="268"/>
      <c r="F80" s="269"/>
      <c r="G80" s="270"/>
      <c r="H80" s="268"/>
      <c r="I80" s="269"/>
      <c r="J80" s="270"/>
      <c r="K80" s="268"/>
      <c r="L80" s="269"/>
      <c r="M80" s="269"/>
      <c r="N80" s="269"/>
      <c r="O80" s="269"/>
      <c r="P80" s="270"/>
      <c r="Q80" s="60"/>
      <c r="R80" s="60"/>
      <c r="S80" s="60"/>
      <c r="T80" s="77"/>
      <c r="U80" s="60"/>
      <c r="V80" s="60"/>
      <c r="W80" s="60"/>
      <c r="X80" s="77"/>
      <c r="Y80" s="266"/>
      <c r="Z80" s="47"/>
    </row>
    <row r="81" spans="1:26" s="48" customFormat="1" x14ac:dyDescent="0.25">
      <c r="A81" s="57"/>
      <c r="B81" s="262" t="s">
        <v>325</v>
      </c>
      <c r="C81" s="263"/>
      <c r="D81" s="264"/>
      <c r="E81" s="268"/>
      <c r="F81" s="269"/>
      <c r="G81" s="270"/>
      <c r="H81" s="268"/>
      <c r="I81" s="269"/>
      <c r="J81" s="270"/>
      <c r="K81" s="268"/>
      <c r="L81" s="269"/>
      <c r="M81" s="269"/>
      <c r="N81" s="269"/>
      <c r="O81" s="269"/>
      <c r="P81" s="270"/>
      <c r="Q81" s="60"/>
      <c r="R81" s="60"/>
      <c r="S81" s="60"/>
      <c r="T81" s="77"/>
      <c r="U81" s="60"/>
      <c r="V81" s="60"/>
      <c r="W81" s="60"/>
      <c r="X81" s="77"/>
      <c r="Y81" s="266"/>
      <c r="Z81" s="47"/>
    </row>
    <row r="82" spans="1:26" s="48" customFormat="1" x14ac:dyDescent="0.25">
      <c r="A82" s="57"/>
      <c r="B82" s="262" t="s">
        <v>326</v>
      </c>
      <c r="C82" s="263"/>
      <c r="D82" s="264"/>
      <c r="E82" s="268"/>
      <c r="F82" s="269"/>
      <c r="G82" s="270"/>
      <c r="H82" s="268"/>
      <c r="I82" s="269"/>
      <c r="J82" s="270"/>
      <c r="K82" s="268"/>
      <c r="L82" s="269"/>
      <c r="M82" s="269"/>
      <c r="N82" s="269"/>
      <c r="O82" s="269"/>
      <c r="P82" s="270"/>
      <c r="Q82" s="60"/>
      <c r="R82" s="60"/>
      <c r="S82" s="60"/>
      <c r="T82" s="77"/>
      <c r="U82" s="60"/>
      <c r="V82" s="60"/>
      <c r="W82" s="60"/>
      <c r="X82" s="77"/>
      <c r="Y82" s="266"/>
      <c r="Z82" s="47"/>
    </row>
    <row r="83" spans="1:26" s="48" customFormat="1" x14ac:dyDescent="0.25">
      <c r="A83" s="57"/>
      <c r="B83" s="262" t="s">
        <v>327</v>
      </c>
      <c r="C83" s="263"/>
      <c r="D83" s="264"/>
      <c r="E83" s="268"/>
      <c r="F83" s="269"/>
      <c r="G83" s="270"/>
      <c r="H83" s="268"/>
      <c r="I83" s="269"/>
      <c r="J83" s="270"/>
      <c r="K83" s="268"/>
      <c r="L83" s="269"/>
      <c r="M83" s="269"/>
      <c r="N83" s="269"/>
      <c r="O83" s="269"/>
      <c r="P83" s="270"/>
      <c r="Q83" s="60"/>
      <c r="R83" s="60"/>
      <c r="S83" s="60"/>
      <c r="T83" s="77"/>
      <c r="U83" s="60"/>
      <c r="V83" s="60"/>
      <c r="W83" s="60"/>
      <c r="X83" s="77"/>
      <c r="Y83" s="266"/>
      <c r="Z83" s="47"/>
    </row>
    <row r="84" spans="1:26" s="48" customFormat="1" x14ac:dyDescent="0.25">
      <c r="A84" s="57"/>
      <c r="B84" s="262" t="s">
        <v>328</v>
      </c>
      <c r="C84" s="263"/>
      <c r="D84" s="264"/>
      <c r="E84" s="268"/>
      <c r="F84" s="269"/>
      <c r="G84" s="270"/>
      <c r="H84" s="268"/>
      <c r="I84" s="269"/>
      <c r="J84" s="270"/>
      <c r="K84" s="268"/>
      <c r="L84" s="269"/>
      <c r="M84" s="269"/>
      <c r="N84" s="269"/>
      <c r="O84" s="269"/>
      <c r="P84" s="270"/>
      <c r="Q84" s="60"/>
      <c r="R84" s="60"/>
      <c r="S84" s="60"/>
      <c r="T84" s="77"/>
      <c r="U84" s="60"/>
      <c r="V84" s="60"/>
      <c r="W84" s="60"/>
      <c r="X84" s="77"/>
      <c r="Y84" s="266"/>
      <c r="Z84" s="47"/>
    </row>
    <row r="85" spans="1:26" s="48" customFormat="1" x14ac:dyDescent="0.25">
      <c r="A85" s="57"/>
      <c r="B85" s="262" t="s">
        <v>329</v>
      </c>
      <c r="C85" s="263"/>
      <c r="D85" s="264"/>
      <c r="E85" s="268"/>
      <c r="F85" s="269"/>
      <c r="G85" s="270"/>
      <c r="H85" s="268"/>
      <c r="I85" s="269"/>
      <c r="J85" s="270"/>
      <c r="K85" s="268"/>
      <c r="L85" s="269"/>
      <c r="M85" s="269"/>
      <c r="N85" s="269"/>
      <c r="O85" s="269"/>
      <c r="P85" s="270"/>
      <c r="Q85" s="60"/>
      <c r="R85" s="60"/>
      <c r="S85" s="60"/>
      <c r="T85" s="77"/>
      <c r="U85" s="60"/>
      <c r="V85" s="60"/>
      <c r="W85" s="60"/>
      <c r="X85" s="77"/>
      <c r="Y85" s="266"/>
      <c r="Z85" s="47"/>
    </row>
    <row r="86" spans="1:26" s="48" customFormat="1" x14ac:dyDescent="0.25">
      <c r="A86" s="57"/>
      <c r="B86" s="262" t="s">
        <v>330</v>
      </c>
      <c r="C86" s="263"/>
      <c r="D86" s="264"/>
      <c r="E86" s="268"/>
      <c r="F86" s="269"/>
      <c r="G86" s="270"/>
      <c r="H86" s="268"/>
      <c r="I86" s="269"/>
      <c r="J86" s="270"/>
      <c r="K86" s="268"/>
      <c r="L86" s="269"/>
      <c r="M86" s="269"/>
      <c r="N86" s="269"/>
      <c r="O86" s="269"/>
      <c r="P86" s="270"/>
      <c r="Q86" s="60"/>
      <c r="R86" s="60"/>
      <c r="S86" s="60"/>
      <c r="T86" s="77"/>
      <c r="U86" s="60"/>
      <c r="V86" s="60"/>
      <c r="W86" s="60"/>
      <c r="X86" s="77"/>
      <c r="Y86" s="266"/>
      <c r="Z86" s="47"/>
    </row>
    <row r="87" spans="1:26" s="48" customFormat="1" x14ac:dyDescent="0.25">
      <c r="A87" s="57"/>
      <c r="B87" s="262" t="s">
        <v>331</v>
      </c>
      <c r="C87" s="263"/>
      <c r="D87" s="264"/>
      <c r="E87" s="268"/>
      <c r="F87" s="269"/>
      <c r="G87" s="270"/>
      <c r="H87" s="268"/>
      <c r="I87" s="269"/>
      <c r="J87" s="270"/>
      <c r="K87" s="268"/>
      <c r="L87" s="269"/>
      <c r="M87" s="269"/>
      <c r="N87" s="269"/>
      <c r="O87" s="269"/>
      <c r="P87" s="270"/>
      <c r="Q87" s="60"/>
      <c r="R87" s="60"/>
      <c r="S87" s="60"/>
      <c r="T87" s="77"/>
      <c r="U87" s="60"/>
      <c r="V87" s="60"/>
      <c r="W87" s="60"/>
      <c r="X87" s="77"/>
      <c r="Y87" s="266"/>
      <c r="Z87" s="47"/>
    </row>
    <row r="88" spans="1:26" s="48" customFormat="1" x14ac:dyDescent="0.25">
      <c r="A88" s="57"/>
      <c r="B88" s="262" t="s">
        <v>332</v>
      </c>
      <c r="C88" s="263"/>
      <c r="D88" s="264"/>
      <c r="E88" s="268"/>
      <c r="F88" s="269"/>
      <c r="G88" s="270"/>
      <c r="H88" s="268"/>
      <c r="I88" s="269"/>
      <c r="J88" s="270"/>
      <c r="K88" s="268"/>
      <c r="L88" s="269"/>
      <c r="M88" s="269"/>
      <c r="N88" s="269"/>
      <c r="O88" s="269"/>
      <c r="P88" s="270"/>
      <c r="Q88" s="60"/>
      <c r="R88" s="60"/>
      <c r="S88" s="60"/>
      <c r="T88" s="77"/>
      <c r="U88" s="60"/>
      <c r="V88" s="60"/>
      <c r="W88" s="60"/>
      <c r="X88" s="77"/>
      <c r="Y88" s="266"/>
      <c r="Z88" s="47"/>
    </row>
    <row r="89" spans="1:26" s="48" customFormat="1" x14ac:dyDescent="0.25">
      <c r="A89" s="57"/>
      <c r="B89" s="262" t="s">
        <v>334</v>
      </c>
      <c r="C89" s="263"/>
      <c r="D89" s="264"/>
      <c r="E89" s="268"/>
      <c r="F89" s="269"/>
      <c r="G89" s="270"/>
      <c r="H89" s="268"/>
      <c r="I89" s="269"/>
      <c r="J89" s="270"/>
      <c r="K89" s="268"/>
      <c r="L89" s="269"/>
      <c r="M89" s="269"/>
      <c r="N89" s="269"/>
      <c r="O89" s="269"/>
      <c r="P89" s="270"/>
      <c r="Q89" s="60"/>
      <c r="R89" s="60"/>
      <c r="S89" s="60"/>
      <c r="T89" s="77"/>
      <c r="U89" s="60"/>
      <c r="V89" s="60"/>
      <c r="W89" s="60"/>
      <c r="X89" s="77"/>
      <c r="Y89" s="267"/>
      <c r="Z89" s="47"/>
    </row>
    <row r="90" spans="1:26" x14ac:dyDescent="0.25">
      <c r="A90" s="277"/>
      <c r="B90" s="278" t="s">
        <v>52</v>
      </c>
      <c r="C90" s="260" t="s">
        <v>7</v>
      </c>
      <c r="D90" s="64" t="s">
        <v>18</v>
      </c>
      <c r="E90" s="16">
        <v>27</v>
      </c>
      <c r="F90" s="16">
        <v>27.69</v>
      </c>
      <c r="G90" s="16">
        <v>27.82</v>
      </c>
      <c r="H90" s="16">
        <v>28.237300000000001</v>
      </c>
      <c r="I90" s="16">
        <v>28.660859500000001</v>
      </c>
      <c r="J90" s="16">
        <v>29.090772392500003</v>
      </c>
      <c r="K90" s="16">
        <v>29.527133978387507</v>
      </c>
      <c r="L90" s="16">
        <v>29.970040988063321</v>
      </c>
      <c r="M90" s="16">
        <v>30.419591602884271</v>
      </c>
      <c r="N90" s="16">
        <v>30.875885476927532</v>
      </c>
      <c r="O90" s="16">
        <v>31.339023759081446</v>
      </c>
      <c r="P90" s="16">
        <v>31.809109115467667</v>
      </c>
      <c r="T90" s="277" t="s">
        <v>53</v>
      </c>
      <c r="X90" s="44"/>
      <c r="Y90" s="76"/>
      <c r="Z90" s="44"/>
    </row>
    <row r="91" spans="1:26" x14ac:dyDescent="0.25">
      <c r="A91" s="277"/>
      <c r="B91" s="278"/>
      <c r="C91" s="261"/>
      <c r="D91" s="64" t="s">
        <v>20</v>
      </c>
      <c r="E91" s="16">
        <f>E90*1.2</f>
        <v>32.4</v>
      </c>
      <c r="F91" s="16">
        <f t="shared" ref="F91:P91" si="5">F90*1.2</f>
        <v>33.228000000000002</v>
      </c>
      <c r="G91" s="16">
        <f t="shared" si="5"/>
        <v>33.384</v>
      </c>
      <c r="H91" s="16">
        <f t="shared" si="5"/>
        <v>33.88476</v>
      </c>
      <c r="I91" s="16">
        <f t="shared" si="5"/>
        <v>34.393031399999998</v>
      </c>
      <c r="J91" s="16">
        <f t="shared" si="5"/>
        <v>34.908926871000006</v>
      </c>
      <c r="K91" s="16">
        <f t="shared" si="5"/>
        <v>35.43256077406501</v>
      </c>
      <c r="L91" s="16">
        <f t="shared" si="5"/>
        <v>35.964049185675982</v>
      </c>
      <c r="M91" s="16">
        <f t="shared" si="5"/>
        <v>36.503509923461124</v>
      </c>
      <c r="N91" s="16">
        <f t="shared" si="5"/>
        <v>37.051062572313036</v>
      </c>
      <c r="O91" s="16">
        <f t="shared" si="5"/>
        <v>37.606828510897735</v>
      </c>
      <c r="P91" s="16">
        <f t="shared" si="5"/>
        <v>38.170930938561199</v>
      </c>
      <c r="R91" s="3">
        <v>26.9</v>
      </c>
      <c r="S91" s="12">
        <f>P91-R91</f>
        <v>11.2709309385612</v>
      </c>
      <c r="T91" s="277"/>
      <c r="X91" s="44"/>
      <c r="Y91" s="76"/>
      <c r="Z91" s="44"/>
    </row>
    <row r="92" spans="1:26" s="58" customFormat="1" ht="28.5" x14ac:dyDescent="0.25">
      <c r="A92" s="56" t="s">
        <v>54</v>
      </c>
      <c r="B92" s="279" t="s">
        <v>55</v>
      </c>
      <c r="C92" s="280"/>
      <c r="D92" s="280"/>
      <c r="E92" s="280"/>
      <c r="F92" s="280"/>
      <c r="G92" s="280"/>
      <c r="H92" s="280"/>
      <c r="I92" s="280"/>
      <c r="J92" s="280"/>
      <c r="K92" s="280"/>
      <c r="L92" s="280"/>
      <c r="M92" s="280"/>
      <c r="N92" s="280"/>
      <c r="O92" s="280"/>
      <c r="P92" s="280"/>
      <c r="Q92" s="280"/>
      <c r="R92" s="280"/>
      <c r="S92" s="280"/>
      <c r="T92" s="280"/>
      <c r="U92" s="280"/>
      <c r="V92" s="280"/>
      <c r="W92" s="280"/>
      <c r="X92" s="280"/>
      <c r="Y92" s="280"/>
      <c r="Z92" s="281"/>
    </row>
    <row r="93" spans="1:26" s="59" customFormat="1" x14ac:dyDescent="0.25">
      <c r="A93" s="57"/>
      <c r="B93" s="262" t="s">
        <v>337</v>
      </c>
      <c r="C93" s="263"/>
      <c r="D93" s="264"/>
      <c r="E93" s="268"/>
      <c r="F93" s="269"/>
      <c r="G93" s="270"/>
      <c r="H93" s="268"/>
      <c r="I93" s="269"/>
      <c r="J93" s="270"/>
      <c r="K93" s="268"/>
      <c r="L93" s="269"/>
      <c r="M93" s="269"/>
      <c r="N93" s="269"/>
      <c r="O93" s="269"/>
      <c r="P93" s="270"/>
      <c r="Q93" s="60"/>
      <c r="R93" s="60"/>
      <c r="S93" s="60"/>
      <c r="T93" s="77"/>
      <c r="U93" s="60"/>
      <c r="V93" s="60"/>
      <c r="W93" s="60"/>
      <c r="X93" s="77"/>
      <c r="Y93" s="265" t="s">
        <v>705</v>
      </c>
      <c r="Z93" s="57"/>
    </row>
    <row r="94" spans="1:26" s="59" customFormat="1" x14ac:dyDescent="0.25">
      <c r="A94" s="57"/>
      <c r="B94" s="262" t="s">
        <v>335</v>
      </c>
      <c r="C94" s="263"/>
      <c r="D94" s="264"/>
      <c r="E94" s="268"/>
      <c r="F94" s="269"/>
      <c r="G94" s="270"/>
      <c r="H94" s="268"/>
      <c r="I94" s="269"/>
      <c r="J94" s="270"/>
      <c r="K94" s="268"/>
      <c r="L94" s="269"/>
      <c r="M94" s="269"/>
      <c r="N94" s="269"/>
      <c r="O94" s="269"/>
      <c r="P94" s="270"/>
      <c r="Q94" s="60"/>
      <c r="R94" s="60"/>
      <c r="S94" s="60"/>
      <c r="T94" s="77"/>
      <c r="U94" s="60"/>
      <c r="V94" s="60"/>
      <c r="W94" s="60"/>
      <c r="X94" s="77"/>
      <c r="Y94" s="266"/>
      <c r="Z94" s="57"/>
    </row>
    <row r="95" spans="1:26" s="59" customFormat="1" x14ac:dyDescent="0.25">
      <c r="A95" s="57"/>
      <c r="B95" s="262" t="s">
        <v>336</v>
      </c>
      <c r="C95" s="263"/>
      <c r="D95" s="264"/>
      <c r="E95" s="268"/>
      <c r="F95" s="269"/>
      <c r="G95" s="270"/>
      <c r="H95" s="268"/>
      <c r="I95" s="269"/>
      <c r="J95" s="270"/>
      <c r="K95" s="268"/>
      <c r="L95" s="269"/>
      <c r="M95" s="269"/>
      <c r="N95" s="269"/>
      <c r="O95" s="269"/>
      <c r="P95" s="270"/>
      <c r="Q95" s="60"/>
      <c r="R95" s="60"/>
      <c r="S95" s="60"/>
      <c r="T95" s="77"/>
      <c r="U95" s="60"/>
      <c r="V95" s="60"/>
      <c r="W95" s="60"/>
      <c r="X95" s="77"/>
      <c r="Y95" s="266"/>
      <c r="Z95" s="57"/>
    </row>
    <row r="96" spans="1:26" s="59" customFormat="1" x14ac:dyDescent="0.25">
      <c r="A96" s="57"/>
      <c r="B96" s="262" t="s">
        <v>338</v>
      </c>
      <c r="C96" s="263"/>
      <c r="D96" s="264"/>
      <c r="E96" s="268"/>
      <c r="F96" s="269"/>
      <c r="G96" s="270"/>
      <c r="H96" s="268"/>
      <c r="I96" s="269"/>
      <c r="J96" s="270"/>
      <c r="K96" s="268"/>
      <c r="L96" s="269"/>
      <c r="M96" s="269"/>
      <c r="N96" s="269"/>
      <c r="O96" s="269"/>
      <c r="P96" s="270"/>
      <c r="Q96" s="60"/>
      <c r="R96" s="60"/>
      <c r="S96" s="60"/>
      <c r="T96" s="77"/>
      <c r="U96" s="60"/>
      <c r="V96" s="60"/>
      <c r="W96" s="60"/>
      <c r="X96" s="77"/>
      <c r="Y96" s="267"/>
      <c r="Z96" s="57"/>
    </row>
    <row r="97" spans="1:26" x14ac:dyDescent="0.25">
      <c r="A97" s="277"/>
      <c r="B97" s="278" t="s">
        <v>56</v>
      </c>
      <c r="C97" s="260" t="s">
        <v>57</v>
      </c>
      <c r="D97" s="64" t="s">
        <v>18</v>
      </c>
      <c r="E97" s="19">
        <v>6000</v>
      </c>
      <c r="F97" s="11">
        <v>6000</v>
      </c>
      <c r="G97" s="11">
        <v>6000</v>
      </c>
      <c r="H97" s="11">
        <v>6000</v>
      </c>
      <c r="I97" s="11">
        <v>6000</v>
      </c>
      <c r="J97" s="11">
        <v>6000</v>
      </c>
      <c r="K97" s="11">
        <v>6000</v>
      </c>
      <c r="L97" s="11">
        <v>6000</v>
      </c>
      <c r="M97" s="11">
        <v>6000</v>
      </c>
      <c r="N97" s="11">
        <v>6000</v>
      </c>
      <c r="O97" s="11">
        <v>6000</v>
      </c>
      <c r="P97" s="11">
        <v>6000</v>
      </c>
      <c r="T97" s="277" t="s">
        <v>34</v>
      </c>
      <c r="X97" s="44"/>
      <c r="Y97" s="76"/>
      <c r="Z97" s="44"/>
    </row>
    <row r="98" spans="1:26" x14ac:dyDescent="0.25">
      <c r="A98" s="277"/>
      <c r="B98" s="278"/>
      <c r="C98" s="261"/>
      <c r="D98" s="64" t="s">
        <v>20</v>
      </c>
      <c r="E98" s="19">
        <v>6000</v>
      </c>
      <c r="F98" s="11">
        <v>6000</v>
      </c>
      <c r="G98" s="11">
        <v>6000</v>
      </c>
      <c r="H98" s="11">
        <v>6000</v>
      </c>
      <c r="I98" s="11">
        <v>6000</v>
      </c>
      <c r="J98" s="11">
        <v>6000</v>
      </c>
      <c r="K98" s="11">
        <v>6000</v>
      </c>
      <c r="L98" s="11">
        <v>6000</v>
      </c>
      <c r="M98" s="11">
        <v>6000</v>
      </c>
      <c r="N98" s="11">
        <v>6000</v>
      </c>
      <c r="O98" s="11">
        <v>6000</v>
      </c>
      <c r="P98" s="11">
        <v>6000</v>
      </c>
      <c r="T98" s="277"/>
      <c r="X98" s="44"/>
      <c r="Y98" s="76"/>
      <c r="Z98" s="44"/>
    </row>
    <row r="99" spans="1:26" x14ac:dyDescent="0.25">
      <c r="A99" s="277"/>
      <c r="B99" s="278" t="s">
        <v>58</v>
      </c>
      <c r="C99" s="260" t="s">
        <v>57</v>
      </c>
      <c r="D99" s="64" t="s">
        <v>18</v>
      </c>
      <c r="E99" s="20">
        <v>8000</v>
      </c>
      <c r="F99" s="20">
        <v>8000</v>
      </c>
      <c r="G99" s="20">
        <v>8000</v>
      </c>
      <c r="H99" s="20">
        <v>8000</v>
      </c>
      <c r="I99" s="20">
        <v>8200</v>
      </c>
      <c r="J99" s="20">
        <v>8200</v>
      </c>
      <c r="K99" s="20">
        <v>8200</v>
      </c>
      <c r="L99" s="20">
        <v>8200</v>
      </c>
      <c r="M99" s="20">
        <v>8200</v>
      </c>
      <c r="N99" s="20">
        <v>8200</v>
      </c>
      <c r="O99" s="20">
        <v>8200</v>
      </c>
      <c r="P99" s="20">
        <v>8200</v>
      </c>
      <c r="T99" s="277" t="s">
        <v>34</v>
      </c>
      <c r="X99" s="44"/>
      <c r="Y99" s="76"/>
      <c r="Z99" s="44"/>
    </row>
    <row r="100" spans="1:26" x14ac:dyDescent="0.25">
      <c r="A100" s="277"/>
      <c r="B100" s="278"/>
      <c r="C100" s="261"/>
      <c r="D100" s="64" t="s">
        <v>20</v>
      </c>
      <c r="E100" s="20">
        <v>8000</v>
      </c>
      <c r="F100" s="20">
        <v>8000</v>
      </c>
      <c r="G100" s="20">
        <v>8000</v>
      </c>
      <c r="H100" s="20">
        <v>8000</v>
      </c>
      <c r="I100" s="20">
        <v>8200</v>
      </c>
      <c r="J100" s="20">
        <v>8200</v>
      </c>
      <c r="K100" s="20">
        <v>8200</v>
      </c>
      <c r="L100" s="20">
        <v>8200</v>
      </c>
      <c r="M100" s="20">
        <v>8200</v>
      </c>
      <c r="N100" s="20">
        <v>8200</v>
      </c>
      <c r="O100" s="20">
        <v>8200</v>
      </c>
      <c r="P100" s="20">
        <v>8200</v>
      </c>
      <c r="T100" s="277"/>
      <c r="X100" s="44"/>
      <c r="Y100" s="76"/>
      <c r="Z100" s="44"/>
    </row>
    <row r="101" spans="1:26" s="58" customFormat="1" ht="28.5" x14ac:dyDescent="0.25">
      <c r="A101" s="56" t="s">
        <v>59</v>
      </c>
      <c r="B101" s="279" t="s">
        <v>60</v>
      </c>
      <c r="C101" s="280"/>
      <c r="D101" s="280"/>
      <c r="E101" s="280"/>
      <c r="F101" s="280"/>
      <c r="G101" s="280"/>
      <c r="H101" s="280"/>
      <c r="I101" s="280"/>
      <c r="J101" s="280"/>
      <c r="K101" s="280"/>
      <c r="L101" s="280"/>
      <c r="M101" s="280"/>
      <c r="N101" s="280"/>
      <c r="O101" s="280"/>
      <c r="P101" s="280"/>
      <c r="Q101" s="280"/>
      <c r="R101" s="280"/>
      <c r="S101" s="280"/>
      <c r="T101" s="280"/>
      <c r="U101" s="280"/>
      <c r="V101" s="280"/>
      <c r="W101" s="280"/>
      <c r="X101" s="280"/>
      <c r="Y101" s="280"/>
      <c r="Z101" s="281"/>
    </row>
    <row r="102" spans="1:26" s="59" customFormat="1" x14ac:dyDescent="0.25">
      <c r="A102" s="57"/>
      <c r="B102" s="262" t="s">
        <v>345</v>
      </c>
      <c r="C102" s="263"/>
      <c r="D102" s="264"/>
      <c r="E102" s="268"/>
      <c r="F102" s="269"/>
      <c r="G102" s="270"/>
      <c r="H102" s="268"/>
      <c r="I102" s="269"/>
      <c r="J102" s="270"/>
      <c r="K102" s="268"/>
      <c r="L102" s="269"/>
      <c r="M102" s="269"/>
      <c r="N102" s="269"/>
      <c r="O102" s="269"/>
      <c r="P102" s="270"/>
      <c r="Q102" s="60"/>
      <c r="R102" s="60"/>
      <c r="S102" s="60"/>
      <c r="T102" s="77"/>
      <c r="U102" s="60"/>
      <c r="V102" s="60"/>
      <c r="W102" s="60"/>
      <c r="X102" s="77"/>
      <c r="Y102" s="265" t="s">
        <v>705</v>
      </c>
      <c r="Z102" s="57"/>
    </row>
    <row r="103" spans="1:26" s="59" customFormat="1" x14ac:dyDescent="0.25">
      <c r="A103" s="57"/>
      <c r="B103" s="262" t="s">
        <v>339</v>
      </c>
      <c r="C103" s="263"/>
      <c r="D103" s="264"/>
      <c r="E103" s="268"/>
      <c r="F103" s="269"/>
      <c r="G103" s="270"/>
      <c r="H103" s="268"/>
      <c r="I103" s="269"/>
      <c r="J103" s="270"/>
      <c r="K103" s="268"/>
      <c r="L103" s="269"/>
      <c r="M103" s="269"/>
      <c r="N103" s="269"/>
      <c r="O103" s="269"/>
      <c r="P103" s="270"/>
      <c r="Q103" s="60"/>
      <c r="R103" s="60"/>
      <c r="S103" s="60"/>
      <c r="T103" s="77"/>
      <c r="U103" s="60"/>
      <c r="V103" s="60"/>
      <c r="W103" s="60"/>
      <c r="X103" s="77"/>
      <c r="Y103" s="266"/>
      <c r="Z103" s="57"/>
    </row>
    <row r="104" spans="1:26" s="59" customFormat="1" x14ac:dyDescent="0.25">
      <c r="A104" s="57"/>
      <c r="B104" s="262" t="s">
        <v>340</v>
      </c>
      <c r="C104" s="263"/>
      <c r="D104" s="264"/>
      <c r="E104" s="268"/>
      <c r="F104" s="269"/>
      <c r="G104" s="270"/>
      <c r="H104" s="268"/>
      <c r="I104" s="269"/>
      <c r="J104" s="270"/>
      <c r="K104" s="268"/>
      <c r="L104" s="269"/>
      <c r="M104" s="269"/>
      <c r="N104" s="269"/>
      <c r="O104" s="269"/>
      <c r="P104" s="270"/>
      <c r="Q104" s="60"/>
      <c r="R104" s="60"/>
      <c r="S104" s="60"/>
      <c r="T104" s="77"/>
      <c r="U104" s="60"/>
      <c r="V104" s="60"/>
      <c r="W104" s="60"/>
      <c r="X104" s="77"/>
      <c r="Y104" s="266"/>
      <c r="Z104" s="57"/>
    </row>
    <row r="105" spans="1:26" s="59" customFormat="1" x14ac:dyDescent="0.25">
      <c r="A105" s="57"/>
      <c r="B105" s="262" t="s">
        <v>341</v>
      </c>
      <c r="C105" s="263"/>
      <c r="D105" s="264"/>
      <c r="E105" s="268"/>
      <c r="F105" s="269"/>
      <c r="G105" s="270"/>
      <c r="H105" s="268"/>
      <c r="I105" s="269"/>
      <c r="J105" s="270"/>
      <c r="K105" s="268"/>
      <c r="L105" s="269"/>
      <c r="M105" s="269"/>
      <c r="N105" s="269"/>
      <c r="O105" s="269"/>
      <c r="P105" s="270"/>
      <c r="Q105" s="60"/>
      <c r="R105" s="60"/>
      <c r="S105" s="60"/>
      <c r="T105" s="77"/>
      <c r="U105" s="60"/>
      <c r="V105" s="60"/>
      <c r="W105" s="60"/>
      <c r="X105" s="77"/>
      <c r="Y105" s="266"/>
      <c r="Z105" s="57"/>
    </row>
    <row r="106" spans="1:26" s="59" customFormat="1" x14ac:dyDescent="0.25">
      <c r="A106" s="57"/>
      <c r="B106" s="262" t="s">
        <v>342</v>
      </c>
      <c r="C106" s="263"/>
      <c r="D106" s="264"/>
      <c r="E106" s="268"/>
      <c r="F106" s="269"/>
      <c r="G106" s="270"/>
      <c r="H106" s="268"/>
      <c r="I106" s="269"/>
      <c r="J106" s="270"/>
      <c r="K106" s="268"/>
      <c r="L106" s="269"/>
      <c r="M106" s="269"/>
      <c r="N106" s="269"/>
      <c r="O106" s="269"/>
      <c r="P106" s="270"/>
      <c r="Q106" s="60"/>
      <c r="R106" s="60"/>
      <c r="S106" s="60"/>
      <c r="T106" s="77"/>
      <c r="U106" s="60"/>
      <c r="V106" s="60"/>
      <c r="W106" s="60"/>
      <c r="X106" s="77"/>
      <c r="Y106" s="266"/>
      <c r="Z106" s="57"/>
    </row>
    <row r="107" spans="1:26" s="59" customFormat="1" x14ac:dyDescent="0.25">
      <c r="A107" s="57"/>
      <c r="B107" s="262" t="s">
        <v>343</v>
      </c>
      <c r="C107" s="263"/>
      <c r="D107" s="264"/>
      <c r="E107" s="268"/>
      <c r="F107" s="269"/>
      <c r="G107" s="270"/>
      <c r="H107" s="268"/>
      <c r="I107" s="269"/>
      <c r="J107" s="270"/>
      <c r="K107" s="268"/>
      <c r="L107" s="269"/>
      <c r="M107" s="269"/>
      <c r="N107" s="269"/>
      <c r="O107" s="269"/>
      <c r="P107" s="270"/>
      <c r="Q107" s="60"/>
      <c r="R107" s="60"/>
      <c r="S107" s="60"/>
      <c r="T107" s="77"/>
      <c r="U107" s="60"/>
      <c r="V107" s="60"/>
      <c r="W107" s="60"/>
      <c r="X107" s="77"/>
      <c r="Y107" s="266"/>
      <c r="Z107" s="57"/>
    </row>
    <row r="108" spans="1:26" s="59" customFormat="1" x14ac:dyDescent="0.25">
      <c r="A108" s="57"/>
      <c r="B108" s="262" t="s">
        <v>344</v>
      </c>
      <c r="C108" s="263"/>
      <c r="D108" s="264"/>
      <c r="E108" s="268"/>
      <c r="F108" s="269"/>
      <c r="G108" s="270"/>
      <c r="H108" s="268"/>
      <c r="I108" s="269"/>
      <c r="J108" s="270"/>
      <c r="K108" s="268"/>
      <c r="L108" s="269"/>
      <c r="M108" s="269"/>
      <c r="N108" s="269"/>
      <c r="O108" s="269"/>
      <c r="P108" s="270"/>
      <c r="Q108" s="60"/>
      <c r="R108" s="60"/>
      <c r="S108" s="60"/>
      <c r="T108" s="77"/>
      <c r="U108" s="60"/>
      <c r="V108" s="60"/>
      <c r="W108" s="60"/>
      <c r="X108" s="77"/>
      <c r="Y108" s="266"/>
      <c r="Z108" s="57"/>
    </row>
    <row r="109" spans="1:26" s="59" customFormat="1" x14ac:dyDescent="0.25">
      <c r="A109" s="57"/>
      <c r="B109" s="262" t="s">
        <v>346</v>
      </c>
      <c r="C109" s="263"/>
      <c r="D109" s="264"/>
      <c r="E109" s="268"/>
      <c r="F109" s="269"/>
      <c r="G109" s="270"/>
      <c r="H109" s="268"/>
      <c r="I109" s="269"/>
      <c r="J109" s="270"/>
      <c r="K109" s="268"/>
      <c r="L109" s="269"/>
      <c r="M109" s="269"/>
      <c r="N109" s="269"/>
      <c r="O109" s="269"/>
      <c r="P109" s="270"/>
      <c r="Q109" s="60"/>
      <c r="R109" s="60"/>
      <c r="S109" s="60"/>
      <c r="T109" s="77"/>
      <c r="U109" s="60"/>
      <c r="V109" s="60"/>
      <c r="W109" s="60"/>
      <c r="X109" s="77"/>
      <c r="Y109" s="267"/>
      <c r="Z109" s="57"/>
    </row>
    <row r="110" spans="1:26" x14ac:dyDescent="0.25">
      <c r="A110" s="277"/>
      <c r="B110" s="278" t="s">
        <v>61</v>
      </c>
      <c r="C110" s="260" t="s">
        <v>7</v>
      </c>
      <c r="D110" s="64" t="s">
        <v>18</v>
      </c>
      <c r="E110" s="16">
        <v>52</v>
      </c>
      <c r="F110" s="16">
        <v>54</v>
      </c>
      <c r="G110" s="16">
        <v>56</v>
      </c>
      <c r="H110" s="16">
        <v>58</v>
      </c>
      <c r="I110" s="16">
        <v>60</v>
      </c>
      <c r="J110" s="16">
        <v>62</v>
      </c>
      <c r="K110" s="16">
        <v>64</v>
      </c>
      <c r="L110" s="16">
        <v>66</v>
      </c>
      <c r="M110" s="16">
        <v>69</v>
      </c>
      <c r="N110" s="16">
        <v>71</v>
      </c>
      <c r="O110" s="16">
        <v>73</v>
      </c>
      <c r="P110" s="16">
        <v>75</v>
      </c>
      <c r="T110" s="277" t="s">
        <v>34</v>
      </c>
      <c r="X110" s="44"/>
      <c r="Y110" s="76"/>
      <c r="Z110" s="44"/>
    </row>
    <row r="111" spans="1:26" x14ac:dyDescent="0.25">
      <c r="A111" s="277"/>
      <c r="B111" s="278"/>
      <c r="C111" s="261"/>
      <c r="D111" s="64" t="s">
        <v>20</v>
      </c>
      <c r="E111" s="16">
        <v>52</v>
      </c>
      <c r="F111" s="16">
        <v>54</v>
      </c>
      <c r="G111" s="16">
        <v>56</v>
      </c>
      <c r="H111" s="16">
        <f>G111+3</f>
        <v>59</v>
      </c>
      <c r="I111" s="16">
        <f>H111+4</f>
        <v>63</v>
      </c>
      <c r="J111" s="16">
        <f t="shared" ref="J111:P111" si="6">I111+4</f>
        <v>67</v>
      </c>
      <c r="K111" s="16">
        <f t="shared" si="6"/>
        <v>71</v>
      </c>
      <c r="L111" s="16">
        <f>K111+5</f>
        <v>76</v>
      </c>
      <c r="M111" s="16">
        <f>L111+5</f>
        <v>81</v>
      </c>
      <c r="N111" s="16">
        <f>M111+7</f>
        <v>88</v>
      </c>
      <c r="O111" s="16">
        <f>N111+8</f>
        <v>96</v>
      </c>
      <c r="P111" s="16">
        <f t="shared" si="6"/>
        <v>100</v>
      </c>
      <c r="T111" s="277"/>
      <c r="X111" s="44"/>
      <c r="Y111" s="76"/>
      <c r="Z111" s="44"/>
    </row>
    <row r="112" spans="1:26" x14ac:dyDescent="0.25">
      <c r="A112" s="277"/>
      <c r="B112" s="288" t="s">
        <v>62</v>
      </c>
      <c r="C112" s="260" t="s">
        <v>63</v>
      </c>
      <c r="D112" s="64" t="s">
        <v>18</v>
      </c>
      <c r="E112" s="21">
        <v>800</v>
      </c>
      <c r="F112" s="21">
        <v>790</v>
      </c>
      <c r="G112" s="21">
        <v>760</v>
      </c>
      <c r="H112" s="21">
        <v>740</v>
      </c>
      <c r="I112" s="21">
        <v>745</v>
      </c>
      <c r="J112" s="21">
        <v>735</v>
      </c>
      <c r="K112" s="21">
        <v>725</v>
      </c>
      <c r="L112" s="21">
        <v>710</v>
      </c>
      <c r="M112" s="21">
        <v>700</v>
      </c>
      <c r="N112" s="21">
        <v>680</v>
      </c>
      <c r="O112" s="21">
        <v>650</v>
      </c>
      <c r="P112" s="21">
        <v>625</v>
      </c>
      <c r="T112" s="277" t="s">
        <v>34</v>
      </c>
      <c r="X112" s="44"/>
      <c r="Y112" s="76"/>
      <c r="Z112" s="44"/>
    </row>
    <row r="113" spans="1:26" x14ac:dyDescent="0.25">
      <c r="A113" s="277"/>
      <c r="B113" s="288"/>
      <c r="C113" s="261"/>
      <c r="D113" s="64" t="s">
        <v>20</v>
      </c>
      <c r="E113" s="21">
        <f>E112*80%</f>
        <v>640</v>
      </c>
      <c r="F113" s="21">
        <f t="shared" ref="F113:P113" si="7">F112*80%</f>
        <v>632</v>
      </c>
      <c r="G113" s="21">
        <f t="shared" si="7"/>
        <v>608</v>
      </c>
      <c r="H113" s="21">
        <f t="shared" si="7"/>
        <v>592</v>
      </c>
      <c r="I113" s="21">
        <f t="shared" si="7"/>
        <v>596</v>
      </c>
      <c r="J113" s="21">
        <f t="shared" si="7"/>
        <v>588</v>
      </c>
      <c r="K113" s="21">
        <f t="shared" si="7"/>
        <v>580</v>
      </c>
      <c r="L113" s="21">
        <f t="shared" si="7"/>
        <v>568</v>
      </c>
      <c r="M113" s="21">
        <f t="shared" si="7"/>
        <v>560</v>
      </c>
      <c r="N113" s="21">
        <f t="shared" si="7"/>
        <v>544</v>
      </c>
      <c r="O113" s="21">
        <f t="shared" si="7"/>
        <v>520</v>
      </c>
      <c r="P113" s="21">
        <f t="shared" si="7"/>
        <v>500</v>
      </c>
      <c r="T113" s="277"/>
      <c r="X113" s="44"/>
      <c r="Y113" s="76"/>
      <c r="Z113" s="44"/>
    </row>
    <row r="114" spans="1:26" x14ac:dyDescent="0.25">
      <c r="A114" s="277"/>
      <c r="B114" s="288" t="s">
        <v>64</v>
      </c>
      <c r="C114" s="260" t="s">
        <v>63</v>
      </c>
      <c r="D114" s="64" t="s">
        <v>18</v>
      </c>
      <c r="E114" s="22">
        <v>270</v>
      </c>
      <c r="F114" s="22">
        <v>260</v>
      </c>
      <c r="G114" s="22">
        <v>250</v>
      </c>
      <c r="H114" s="22">
        <v>240</v>
      </c>
      <c r="I114" s="22">
        <v>230</v>
      </c>
      <c r="J114" s="22">
        <v>220</v>
      </c>
      <c r="K114" s="22">
        <v>210</v>
      </c>
      <c r="L114" s="22">
        <v>210</v>
      </c>
      <c r="M114" s="22">
        <v>200</v>
      </c>
      <c r="N114" s="22">
        <v>190</v>
      </c>
      <c r="O114" s="22">
        <v>190</v>
      </c>
      <c r="P114" s="22">
        <v>180</v>
      </c>
      <c r="T114" s="277" t="s">
        <v>34</v>
      </c>
      <c r="X114" s="44"/>
      <c r="Y114" s="76"/>
      <c r="Z114" s="44"/>
    </row>
    <row r="115" spans="1:26" x14ac:dyDescent="0.25">
      <c r="A115" s="277"/>
      <c r="B115" s="288"/>
      <c r="C115" s="261"/>
      <c r="D115" s="64" t="s">
        <v>20</v>
      </c>
      <c r="E115" s="22">
        <f>E114*98%</f>
        <v>264.60000000000002</v>
      </c>
      <c r="F115" s="22">
        <f t="shared" ref="F115:P115" si="8">F114*98%</f>
        <v>254.79999999999998</v>
      </c>
      <c r="G115" s="22">
        <f t="shared" si="8"/>
        <v>245</v>
      </c>
      <c r="H115" s="22">
        <f t="shared" si="8"/>
        <v>235.2</v>
      </c>
      <c r="I115" s="22">
        <f t="shared" si="8"/>
        <v>225.4</v>
      </c>
      <c r="J115" s="22">
        <f t="shared" si="8"/>
        <v>215.6</v>
      </c>
      <c r="K115" s="22">
        <f t="shared" si="8"/>
        <v>205.79999999999998</v>
      </c>
      <c r="L115" s="22">
        <f t="shared" si="8"/>
        <v>205.79999999999998</v>
      </c>
      <c r="M115" s="22">
        <f t="shared" si="8"/>
        <v>196</v>
      </c>
      <c r="N115" s="22">
        <f t="shared" si="8"/>
        <v>186.2</v>
      </c>
      <c r="O115" s="22">
        <f t="shared" si="8"/>
        <v>186.2</v>
      </c>
      <c r="P115" s="22">
        <f t="shared" si="8"/>
        <v>176.4</v>
      </c>
      <c r="T115" s="277"/>
      <c r="X115" s="44"/>
      <c r="Y115" s="76"/>
      <c r="Z115" s="44"/>
    </row>
    <row r="116" spans="1:26" s="58" customFormat="1" ht="28.5" x14ac:dyDescent="0.25">
      <c r="A116" s="56" t="s">
        <v>65</v>
      </c>
      <c r="B116" s="279" t="s">
        <v>66</v>
      </c>
      <c r="C116" s="280"/>
      <c r="D116" s="280"/>
      <c r="E116" s="280"/>
      <c r="F116" s="280"/>
      <c r="G116" s="280"/>
      <c r="H116" s="280"/>
      <c r="I116" s="280"/>
      <c r="J116" s="280"/>
      <c r="K116" s="280"/>
      <c r="L116" s="280"/>
      <c r="M116" s="280"/>
      <c r="N116" s="280"/>
      <c r="O116" s="280"/>
      <c r="P116" s="280"/>
      <c r="Q116" s="280"/>
      <c r="R116" s="280"/>
      <c r="S116" s="280"/>
      <c r="T116" s="280"/>
      <c r="U116" s="280"/>
      <c r="V116" s="280"/>
      <c r="W116" s="280"/>
      <c r="X116" s="280"/>
      <c r="Y116" s="280"/>
      <c r="Z116" s="281"/>
    </row>
    <row r="117" spans="1:26" s="59" customFormat="1" x14ac:dyDescent="0.25">
      <c r="A117" s="57"/>
      <c r="B117" s="262" t="s">
        <v>349</v>
      </c>
      <c r="C117" s="263"/>
      <c r="D117" s="264"/>
      <c r="E117" s="268"/>
      <c r="F117" s="269"/>
      <c r="G117" s="270"/>
      <c r="H117" s="268"/>
      <c r="I117" s="269"/>
      <c r="J117" s="270"/>
      <c r="K117" s="268"/>
      <c r="L117" s="269"/>
      <c r="M117" s="269"/>
      <c r="N117" s="269"/>
      <c r="O117" s="269"/>
      <c r="P117" s="270"/>
      <c r="Q117" s="60"/>
      <c r="R117" s="60"/>
      <c r="S117" s="60"/>
      <c r="T117" s="77"/>
      <c r="U117" s="60"/>
      <c r="V117" s="60"/>
      <c r="W117" s="60"/>
      <c r="X117" s="77"/>
      <c r="Y117" s="265" t="s">
        <v>705</v>
      </c>
      <c r="Z117" s="57"/>
    </row>
    <row r="118" spans="1:26" s="59" customFormat="1" x14ac:dyDescent="0.25">
      <c r="A118" s="57"/>
      <c r="B118" s="262" t="s">
        <v>347</v>
      </c>
      <c r="C118" s="263"/>
      <c r="D118" s="264"/>
      <c r="E118" s="82"/>
      <c r="F118" s="83"/>
      <c r="G118" s="84"/>
      <c r="H118" s="268"/>
      <c r="I118" s="269"/>
      <c r="J118" s="270"/>
      <c r="K118" s="268"/>
      <c r="L118" s="269"/>
      <c r="M118" s="269"/>
      <c r="N118" s="269"/>
      <c r="O118" s="269"/>
      <c r="P118" s="270"/>
      <c r="Q118" s="60"/>
      <c r="R118" s="60"/>
      <c r="S118" s="60"/>
      <c r="T118" s="77"/>
      <c r="U118" s="60"/>
      <c r="V118" s="60"/>
      <c r="W118" s="60"/>
      <c r="X118" s="77"/>
      <c r="Y118" s="266"/>
      <c r="Z118" s="57"/>
    </row>
    <row r="119" spans="1:26" s="59" customFormat="1" x14ac:dyDescent="0.25">
      <c r="A119" s="57"/>
      <c r="B119" s="262" t="s">
        <v>348</v>
      </c>
      <c r="C119" s="263"/>
      <c r="D119" s="264"/>
      <c r="E119" s="268"/>
      <c r="F119" s="269"/>
      <c r="G119" s="270"/>
      <c r="H119" s="268"/>
      <c r="I119" s="269"/>
      <c r="J119" s="270"/>
      <c r="K119" s="268"/>
      <c r="L119" s="269"/>
      <c r="M119" s="269"/>
      <c r="N119" s="269"/>
      <c r="O119" s="269"/>
      <c r="P119" s="270"/>
      <c r="Q119" s="60"/>
      <c r="R119" s="60"/>
      <c r="S119" s="60"/>
      <c r="T119" s="77"/>
      <c r="U119" s="60"/>
      <c r="V119" s="60"/>
      <c r="W119" s="60"/>
      <c r="X119" s="77"/>
      <c r="Y119" s="266"/>
      <c r="Z119" s="57"/>
    </row>
    <row r="120" spans="1:26" s="59" customFormat="1" x14ac:dyDescent="0.25">
      <c r="A120" s="57"/>
      <c r="B120" s="262" t="s">
        <v>350</v>
      </c>
      <c r="C120" s="263"/>
      <c r="D120" s="264"/>
      <c r="E120" s="268"/>
      <c r="F120" s="269"/>
      <c r="G120" s="270"/>
      <c r="H120" s="268"/>
      <c r="I120" s="269"/>
      <c r="J120" s="270"/>
      <c r="K120" s="268"/>
      <c r="L120" s="269"/>
      <c r="M120" s="269"/>
      <c r="N120" s="269"/>
      <c r="O120" s="269"/>
      <c r="P120" s="270"/>
      <c r="Q120" s="60"/>
      <c r="R120" s="60"/>
      <c r="S120" s="60"/>
      <c r="T120" s="77"/>
      <c r="U120" s="60"/>
      <c r="V120" s="60"/>
      <c r="W120" s="60"/>
      <c r="X120" s="77"/>
      <c r="Y120" s="267"/>
      <c r="Z120" s="57"/>
    </row>
    <row r="121" spans="1:26" x14ac:dyDescent="0.25">
      <c r="A121" s="277"/>
      <c r="B121" s="237" t="s">
        <v>32</v>
      </c>
      <c r="C121" s="260" t="s">
        <v>17</v>
      </c>
      <c r="D121" s="64" t="s">
        <v>18</v>
      </c>
      <c r="E121" s="16">
        <v>7</v>
      </c>
      <c r="F121" s="16">
        <v>6.8</v>
      </c>
      <c r="G121" s="16">
        <v>6.6</v>
      </c>
      <c r="H121" s="16">
        <v>6.4</v>
      </c>
      <c r="I121" s="16">
        <v>6</v>
      </c>
      <c r="J121" s="16">
        <v>6</v>
      </c>
      <c r="K121" s="16">
        <v>6</v>
      </c>
      <c r="L121" s="16">
        <v>6</v>
      </c>
      <c r="M121" s="16">
        <v>6</v>
      </c>
      <c r="N121" s="16">
        <v>5.9</v>
      </c>
      <c r="O121" s="16">
        <v>5.7</v>
      </c>
      <c r="P121" s="16">
        <v>5.5</v>
      </c>
      <c r="Q121" s="17"/>
      <c r="R121" s="18"/>
      <c r="T121" s="277" t="s">
        <v>34</v>
      </c>
      <c r="X121" s="44"/>
      <c r="Y121" s="76"/>
      <c r="Z121" s="44"/>
    </row>
    <row r="122" spans="1:26" x14ac:dyDescent="0.25">
      <c r="A122" s="277"/>
      <c r="B122" s="237"/>
      <c r="C122" s="261"/>
      <c r="D122" s="64" t="s">
        <v>20</v>
      </c>
      <c r="E122" s="16">
        <f>E121*80%</f>
        <v>5.6000000000000005</v>
      </c>
      <c r="F122" s="16">
        <f t="shared" ref="F122:P122" si="9">F121*80%</f>
        <v>5.44</v>
      </c>
      <c r="G122" s="16">
        <f t="shared" si="9"/>
        <v>5.28</v>
      </c>
      <c r="H122" s="16">
        <f t="shared" si="9"/>
        <v>5.120000000000001</v>
      </c>
      <c r="I122" s="16">
        <f t="shared" si="9"/>
        <v>4.8000000000000007</v>
      </c>
      <c r="J122" s="16">
        <f t="shared" si="9"/>
        <v>4.8000000000000007</v>
      </c>
      <c r="K122" s="16">
        <f t="shared" si="9"/>
        <v>4.8000000000000007</v>
      </c>
      <c r="L122" s="16">
        <f t="shared" si="9"/>
        <v>4.8000000000000007</v>
      </c>
      <c r="M122" s="16">
        <f t="shared" si="9"/>
        <v>4.8000000000000007</v>
      </c>
      <c r="N122" s="16">
        <f t="shared" si="9"/>
        <v>4.7200000000000006</v>
      </c>
      <c r="O122" s="16">
        <f t="shared" si="9"/>
        <v>4.5600000000000005</v>
      </c>
      <c r="P122" s="16">
        <f t="shared" si="9"/>
        <v>4.4000000000000004</v>
      </c>
      <c r="T122" s="277"/>
      <c r="X122" s="44"/>
      <c r="Y122" s="76"/>
      <c r="Z122" s="44"/>
    </row>
    <row r="123" spans="1:26" s="58" customFormat="1" ht="28.5" x14ac:dyDescent="0.25">
      <c r="A123" s="56" t="s">
        <v>67</v>
      </c>
      <c r="B123" s="279" t="s">
        <v>68</v>
      </c>
      <c r="C123" s="280"/>
      <c r="D123" s="280"/>
      <c r="E123" s="280"/>
      <c r="F123" s="280"/>
      <c r="G123" s="280"/>
      <c r="H123" s="280"/>
      <c r="I123" s="280"/>
      <c r="J123" s="280"/>
      <c r="K123" s="280"/>
      <c r="L123" s="280"/>
      <c r="M123" s="280"/>
      <c r="N123" s="280"/>
      <c r="O123" s="280"/>
      <c r="P123" s="280"/>
      <c r="Q123" s="280"/>
      <c r="R123" s="280"/>
      <c r="S123" s="280"/>
      <c r="T123" s="280"/>
      <c r="U123" s="280"/>
      <c r="V123" s="280"/>
      <c r="W123" s="280"/>
      <c r="X123" s="280"/>
      <c r="Y123" s="280"/>
      <c r="Z123" s="281"/>
    </row>
    <row r="124" spans="1:26" s="59" customFormat="1" x14ac:dyDescent="0.25">
      <c r="A124" s="57"/>
      <c r="B124" s="262" t="s">
        <v>354</v>
      </c>
      <c r="C124" s="263"/>
      <c r="D124" s="264"/>
      <c r="E124" s="268"/>
      <c r="F124" s="269"/>
      <c r="G124" s="270"/>
      <c r="H124" s="268"/>
      <c r="I124" s="269"/>
      <c r="J124" s="270"/>
      <c r="K124" s="268"/>
      <c r="L124" s="269"/>
      <c r="M124" s="269"/>
      <c r="N124" s="269"/>
      <c r="O124" s="269"/>
      <c r="P124" s="270"/>
      <c r="Q124" s="60"/>
      <c r="R124" s="60"/>
      <c r="S124" s="60"/>
      <c r="T124" s="77"/>
      <c r="U124" s="60"/>
      <c r="V124" s="60"/>
      <c r="W124" s="60"/>
      <c r="X124" s="77"/>
      <c r="Y124" s="265" t="s">
        <v>705</v>
      </c>
      <c r="Z124" s="57"/>
    </row>
    <row r="125" spans="1:26" s="59" customFormat="1" x14ac:dyDescent="0.25">
      <c r="A125" s="57"/>
      <c r="B125" s="262" t="s">
        <v>351</v>
      </c>
      <c r="C125" s="263"/>
      <c r="D125" s="264"/>
      <c r="E125" s="268"/>
      <c r="F125" s="269"/>
      <c r="G125" s="270"/>
      <c r="H125" s="268"/>
      <c r="I125" s="269"/>
      <c r="J125" s="270"/>
      <c r="K125" s="268"/>
      <c r="L125" s="269"/>
      <c r="M125" s="269"/>
      <c r="N125" s="269"/>
      <c r="O125" s="269"/>
      <c r="P125" s="270"/>
      <c r="Q125" s="60"/>
      <c r="R125" s="60"/>
      <c r="S125" s="60"/>
      <c r="T125" s="77"/>
      <c r="U125" s="60"/>
      <c r="V125" s="60"/>
      <c r="W125" s="60"/>
      <c r="X125" s="77"/>
      <c r="Y125" s="266"/>
      <c r="Z125" s="57"/>
    </row>
    <row r="126" spans="1:26" s="59" customFormat="1" x14ac:dyDescent="0.25">
      <c r="A126" s="57"/>
      <c r="B126" s="262" t="s">
        <v>352</v>
      </c>
      <c r="C126" s="263"/>
      <c r="D126" s="264"/>
      <c r="E126" s="268"/>
      <c r="F126" s="269"/>
      <c r="G126" s="270"/>
      <c r="H126" s="268"/>
      <c r="I126" s="269"/>
      <c r="J126" s="270"/>
      <c r="K126" s="268"/>
      <c r="L126" s="269"/>
      <c r="M126" s="269"/>
      <c r="N126" s="269"/>
      <c r="O126" s="269"/>
      <c r="P126" s="270"/>
      <c r="Q126" s="60"/>
      <c r="R126" s="60"/>
      <c r="S126" s="60"/>
      <c r="T126" s="77"/>
      <c r="U126" s="60"/>
      <c r="V126" s="60"/>
      <c r="W126" s="60"/>
      <c r="X126" s="77"/>
      <c r="Y126" s="266"/>
      <c r="Z126" s="57"/>
    </row>
    <row r="127" spans="1:26" s="59" customFormat="1" x14ac:dyDescent="0.25">
      <c r="A127" s="57"/>
      <c r="B127" s="262" t="s">
        <v>353</v>
      </c>
      <c r="C127" s="263"/>
      <c r="D127" s="264"/>
      <c r="E127" s="268"/>
      <c r="F127" s="269"/>
      <c r="G127" s="270"/>
      <c r="H127" s="268"/>
      <c r="I127" s="269"/>
      <c r="J127" s="270"/>
      <c r="K127" s="268"/>
      <c r="L127" s="269"/>
      <c r="M127" s="269"/>
      <c r="N127" s="269"/>
      <c r="O127" s="269"/>
      <c r="P127" s="270"/>
      <c r="Q127" s="60"/>
      <c r="R127" s="60"/>
      <c r="S127" s="60"/>
      <c r="T127" s="77"/>
      <c r="U127" s="60"/>
      <c r="V127" s="60"/>
      <c r="W127" s="60"/>
      <c r="X127" s="77"/>
      <c r="Y127" s="267"/>
      <c r="Z127" s="57"/>
    </row>
    <row r="128" spans="1:26" x14ac:dyDescent="0.25">
      <c r="A128" s="277"/>
      <c r="B128" s="278" t="s">
        <v>69</v>
      </c>
      <c r="C128" s="260"/>
      <c r="D128" s="64" t="s">
        <v>18</v>
      </c>
      <c r="E128" s="11">
        <v>36886</v>
      </c>
      <c r="F128" s="11">
        <v>38915</v>
      </c>
      <c r="G128" s="11">
        <v>41055</v>
      </c>
      <c r="H128" s="11">
        <v>43313</v>
      </c>
      <c r="I128" s="11">
        <v>45695</v>
      </c>
      <c r="J128" s="11">
        <v>48209</v>
      </c>
      <c r="K128" s="11">
        <v>50860</v>
      </c>
      <c r="L128" s="11">
        <v>53657</v>
      </c>
      <c r="M128" s="11">
        <v>56608</v>
      </c>
      <c r="N128" s="11">
        <v>59722</v>
      </c>
      <c r="O128" s="11">
        <v>63007</v>
      </c>
      <c r="P128" s="11">
        <v>66472</v>
      </c>
      <c r="T128" s="277" t="s">
        <v>34</v>
      </c>
      <c r="X128" s="44"/>
      <c r="Y128" s="76"/>
      <c r="Z128" s="44"/>
    </row>
    <row r="129" spans="1:26" x14ac:dyDescent="0.25">
      <c r="A129" s="277"/>
      <c r="B129" s="278"/>
      <c r="C129" s="261"/>
      <c r="D129" s="64" t="s">
        <v>20</v>
      </c>
      <c r="E129" s="11">
        <f>E128*1.05</f>
        <v>38730.300000000003</v>
      </c>
      <c r="F129" s="11">
        <f t="shared" ref="F129:P129" si="10">F128*1.05</f>
        <v>40860.75</v>
      </c>
      <c r="G129" s="11">
        <f t="shared" si="10"/>
        <v>43107.75</v>
      </c>
      <c r="H129" s="11">
        <f t="shared" si="10"/>
        <v>45478.65</v>
      </c>
      <c r="I129" s="11">
        <f t="shared" si="10"/>
        <v>47979.75</v>
      </c>
      <c r="J129" s="11">
        <f t="shared" si="10"/>
        <v>50619.450000000004</v>
      </c>
      <c r="K129" s="11">
        <f t="shared" si="10"/>
        <v>53403</v>
      </c>
      <c r="L129" s="11">
        <f t="shared" si="10"/>
        <v>56339.850000000006</v>
      </c>
      <c r="M129" s="11">
        <f t="shared" si="10"/>
        <v>59438.400000000001</v>
      </c>
      <c r="N129" s="11">
        <f t="shared" si="10"/>
        <v>62708.100000000006</v>
      </c>
      <c r="O129" s="11">
        <f t="shared" si="10"/>
        <v>66157.350000000006</v>
      </c>
      <c r="P129" s="11">
        <f t="shared" si="10"/>
        <v>69795.600000000006</v>
      </c>
      <c r="T129" s="277"/>
      <c r="X129" s="44"/>
      <c r="Y129" s="76"/>
      <c r="Z129" s="44"/>
    </row>
    <row r="130" spans="1:26" s="8" customFormat="1" ht="14.25" x14ac:dyDescent="0.2">
      <c r="A130" s="65" t="s">
        <v>70</v>
      </c>
      <c r="B130" s="286" t="s">
        <v>71</v>
      </c>
      <c r="C130" s="286"/>
      <c r="D130" s="286"/>
      <c r="E130" s="286"/>
      <c r="F130" s="286"/>
      <c r="G130" s="286"/>
      <c r="H130" s="286"/>
      <c r="I130" s="286"/>
      <c r="J130" s="286"/>
      <c r="K130" s="286"/>
      <c r="L130" s="286"/>
      <c r="M130" s="286"/>
      <c r="N130" s="286"/>
      <c r="O130" s="286"/>
      <c r="P130" s="286"/>
      <c r="R130" s="9"/>
      <c r="S130" s="9"/>
      <c r="T130" s="10"/>
      <c r="X130" s="10"/>
      <c r="Y130" s="10"/>
      <c r="Z130" s="10"/>
    </row>
    <row r="131" spans="1:26" s="53" customFormat="1" ht="28.5" x14ac:dyDescent="0.25">
      <c r="A131" s="56" t="s">
        <v>72</v>
      </c>
      <c r="B131" s="273" t="s">
        <v>73</v>
      </c>
      <c r="C131" s="274"/>
      <c r="D131" s="274"/>
      <c r="E131" s="274"/>
      <c r="F131" s="274"/>
      <c r="G131" s="274"/>
      <c r="H131" s="274"/>
      <c r="I131" s="274"/>
      <c r="J131" s="274"/>
      <c r="K131" s="274"/>
      <c r="L131" s="274"/>
      <c r="M131" s="274"/>
      <c r="N131" s="274"/>
      <c r="O131" s="274"/>
      <c r="P131" s="274"/>
      <c r="Q131" s="274"/>
      <c r="R131" s="274"/>
      <c r="S131" s="274"/>
      <c r="T131" s="274"/>
      <c r="U131" s="274"/>
      <c r="V131" s="274"/>
      <c r="W131" s="274"/>
      <c r="X131" s="274"/>
      <c r="Y131" s="274"/>
      <c r="Z131" s="275"/>
    </row>
    <row r="132" spans="1:26" s="48" customFormat="1" x14ac:dyDescent="0.25">
      <c r="A132" s="57"/>
      <c r="B132" s="262" t="s">
        <v>359</v>
      </c>
      <c r="C132" s="263"/>
      <c r="D132" s="264"/>
      <c r="E132" s="268"/>
      <c r="F132" s="269"/>
      <c r="G132" s="270"/>
      <c r="H132" s="268"/>
      <c r="I132" s="269"/>
      <c r="J132" s="270"/>
      <c r="K132" s="268"/>
      <c r="L132" s="269"/>
      <c r="M132" s="269"/>
      <c r="N132" s="269"/>
      <c r="O132" s="269"/>
      <c r="P132" s="270"/>
      <c r="Q132" s="60"/>
      <c r="R132" s="60"/>
      <c r="S132" s="60"/>
      <c r="T132" s="77"/>
      <c r="U132" s="60"/>
      <c r="V132" s="60"/>
      <c r="W132" s="60"/>
      <c r="X132" s="77"/>
      <c r="Y132" s="265" t="s">
        <v>716</v>
      </c>
      <c r="Z132" s="47"/>
    </row>
    <row r="133" spans="1:26" s="48" customFormat="1" x14ac:dyDescent="0.25">
      <c r="A133" s="57"/>
      <c r="B133" s="262" t="s">
        <v>355</v>
      </c>
      <c r="C133" s="263"/>
      <c r="D133" s="264"/>
      <c r="E133" s="268"/>
      <c r="F133" s="269"/>
      <c r="G133" s="270"/>
      <c r="H133" s="268"/>
      <c r="I133" s="269"/>
      <c r="J133" s="270"/>
      <c r="K133" s="268"/>
      <c r="L133" s="269"/>
      <c r="M133" s="269"/>
      <c r="N133" s="269"/>
      <c r="O133" s="269"/>
      <c r="P133" s="270"/>
      <c r="Q133" s="60"/>
      <c r="R133" s="60"/>
      <c r="S133" s="60"/>
      <c r="T133" s="77"/>
      <c r="U133" s="60"/>
      <c r="V133" s="60"/>
      <c r="W133" s="60"/>
      <c r="X133" s="77"/>
      <c r="Y133" s="266"/>
      <c r="Z133" s="47"/>
    </row>
    <row r="134" spans="1:26" s="48" customFormat="1" x14ac:dyDescent="0.25">
      <c r="A134" s="57"/>
      <c r="B134" s="262" t="s">
        <v>356</v>
      </c>
      <c r="C134" s="263"/>
      <c r="D134" s="264"/>
      <c r="E134" s="268"/>
      <c r="F134" s="269"/>
      <c r="G134" s="270"/>
      <c r="H134" s="268"/>
      <c r="I134" s="269"/>
      <c r="J134" s="270"/>
      <c r="K134" s="268"/>
      <c r="L134" s="269"/>
      <c r="M134" s="269"/>
      <c r="N134" s="269"/>
      <c r="O134" s="269"/>
      <c r="P134" s="270"/>
      <c r="Q134" s="60"/>
      <c r="R134" s="60"/>
      <c r="S134" s="60"/>
      <c r="T134" s="77"/>
      <c r="U134" s="60"/>
      <c r="V134" s="60"/>
      <c r="W134" s="60"/>
      <c r="X134" s="77"/>
      <c r="Y134" s="266"/>
      <c r="Z134" s="47"/>
    </row>
    <row r="135" spans="1:26" s="48" customFormat="1" x14ac:dyDescent="0.25">
      <c r="A135" s="57"/>
      <c r="B135" s="262" t="s">
        <v>357</v>
      </c>
      <c r="C135" s="263"/>
      <c r="D135" s="264"/>
      <c r="E135" s="268"/>
      <c r="F135" s="269"/>
      <c r="G135" s="270"/>
      <c r="H135" s="268"/>
      <c r="I135" s="269"/>
      <c r="J135" s="270"/>
      <c r="K135" s="268"/>
      <c r="L135" s="269"/>
      <c r="M135" s="269"/>
      <c r="N135" s="269"/>
      <c r="O135" s="269"/>
      <c r="P135" s="270"/>
      <c r="Q135" s="60"/>
      <c r="R135" s="60"/>
      <c r="S135" s="60"/>
      <c r="T135" s="77"/>
      <c r="U135" s="60"/>
      <c r="V135" s="60"/>
      <c r="W135" s="60"/>
      <c r="X135" s="77"/>
      <c r="Y135" s="266"/>
      <c r="Z135" s="47"/>
    </row>
    <row r="136" spans="1:26" s="48" customFormat="1" x14ac:dyDescent="0.25">
      <c r="A136" s="57"/>
      <c r="B136" s="262" t="s">
        <v>358</v>
      </c>
      <c r="C136" s="263"/>
      <c r="D136" s="264"/>
      <c r="E136" s="268"/>
      <c r="F136" s="269"/>
      <c r="G136" s="270"/>
      <c r="H136" s="268"/>
      <c r="I136" s="269"/>
      <c r="J136" s="270"/>
      <c r="K136" s="268"/>
      <c r="L136" s="269"/>
      <c r="M136" s="269"/>
      <c r="N136" s="269"/>
      <c r="O136" s="269"/>
      <c r="P136" s="270"/>
      <c r="Q136" s="60"/>
      <c r="R136" s="60"/>
      <c r="S136" s="60"/>
      <c r="T136" s="77"/>
      <c r="U136" s="60"/>
      <c r="V136" s="60"/>
      <c r="W136" s="60"/>
      <c r="X136" s="77"/>
      <c r="Y136" s="266"/>
      <c r="Z136" s="47"/>
    </row>
    <row r="137" spans="1:26" s="48" customFormat="1" x14ac:dyDescent="0.25">
      <c r="A137" s="57"/>
      <c r="B137" s="262" t="s">
        <v>360</v>
      </c>
      <c r="C137" s="263"/>
      <c r="D137" s="264"/>
      <c r="E137" s="268"/>
      <c r="F137" s="269"/>
      <c r="G137" s="270"/>
      <c r="H137" s="268"/>
      <c r="I137" s="269"/>
      <c r="J137" s="270"/>
      <c r="K137" s="268"/>
      <c r="L137" s="269"/>
      <c r="M137" s="269"/>
      <c r="N137" s="269"/>
      <c r="O137" s="269"/>
      <c r="P137" s="270"/>
      <c r="Q137" s="60"/>
      <c r="R137" s="60"/>
      <c r="S137" s="60"/>
      <c r="T137" s="77"/>
      <c r="U137" s="60"/>
      <c r="V137" s="60"/>
      <c r="W137" s="60"/>
      <c r="X137" s="77"/>
      <c r="Y137" s="267"/>
      <c r="Z137" s="47"/>
    </row>
    <row r="138" spans="1:26" x14ac:dyDescent="0.25">
      <c r="A138" s="277"/>
      <c r="B138" s="288" t="s">
        <v>29</v>
      </c>
      <c r="C138" s="260" t="s">
        <v>27</v>
      </c>
      <c r="D138" s="64" t="s">
        <v>18</v>
      </c>
      <c r="E138" s="11">
        <v>14238.5861</v>
      </c>
      <c r="F138" s="11">
        <v>14665.743683000001</v>
      </c>
      <c r="G138" s="11">
        <v>15105.715993490001</v>
      </c>
      <c r="H138" s="11">
        <v>15709.944633229601</v>
      </c>
      <c r="I138" s="11">
        <v>16338.342418558786</v>
      </c>
      <c r="J138" s="11">
        <v>16991.87611530114</v>
      </c>
      <c r="K138" s="11">
        <v>17841.469921066197</v>
      </c>
      <c r="L138" s="11">
        <v>18733.543417119508</v>
      </c>
      <c r="M138" s="11">
        <v>19670.220587975484</v>
      </c>
      <c r="N138" s="11">
        <v>20653.731617374258</v>
      </c>
      <c r="O138" s="11">
        <v>21686.418198242973</v>
      </c>
      <c r="P138" s="11">
        <v>22770.739108155121</v>
      </c>
      <c r="Q138" s="15"/>
      <c r="T138" s="277" t="s">
        <v>19</v>
      </c>
      <c r="X138" s="44"/>
      <c r="Y138" s="76"/>
      <c r="Z138" s="44"/>
    </row>
    <row r="139" spans="1:26" x14ac:dyDescent="0.25">
      <c r="A139" s="277"/>
      <c r="B139" s="288"/>
      <c r="C139" s="261"/>
      <c r="D139" s="64" t="s">
        <v>20</v>
      </c>
      <c r="E139" s="11">
        <v>14307.705450000001</v>
      </c>
      <c r="F139" s="11">
        <v>14808.475140750001</v>
      </c>
      <c r="G139" s="11">
        <v>15326.771770676251</v>
      </c>
      <c r="H139" s="11">
        <v>16016.476500356681</v>
      </c>
      <c r="I139" s="11">
        <v>16737.217942872732</v>
      </c>
      <c r="J139" s="11">
        <v>17490.392750302006</v>
      </c>
      <c r="K139" s="11">
        <v>18452.364351568616</v>
      </c>
      <c r="L139" s="11">
        <v>19467.244390904889</v>
      </c>
      <c r="M139" s="11">
        <v>20537.942832404657</v>
      </c>
      <c r="N139" s="11">
        <v>21667.529688186911</v>
      </c>
      <c r="O139" s="11">
        <v>22859.243821037191</v>
      </c>
      <c r="P139" s="11">
        <v>24116.502231194238</v>
      </c>
      <c r="R139" s="3">
        <v>13687</v>
      </c>
      <c r="S139" s="12">
        <f t="shared" ref="S139" si="11">P139/R139*100</f>
        <v>176.20006013877577</v>
      </c>
      <c r="T139" s="277"/>
      <c r="X139" s="44"/>
      <c r="Y139" s="76"/>
      <c r="Z139" s="44"/>
    </row>
    <row r="140" spans="1:26" s="53" customFormat="1" ht="28.5" x14ac:dyDescent="0.25">
      <c r="A140" s="56" t="s">
        <v>74</v>
      </c>
      <c r="B140" s="279" t="s">
        <v>75</v>
      </c>
      <c r="C140" s="280"/>
      <c r="D140" s="280"/>
      <c r="E140" s="280"/>
      <c r="F140" s="280"/>
      <c r="G140" s="280"/>
      <c r="H140" s="280"/>
      <c r="I140" s="280"/>
      <c r="J140" s="280"/>
      <c r="K140" s="280"/>
      <c r="L140" s="280"/>
      <c r="M140" s="280"/>
      <c r="N140" s="280"/>
      <c r="O140" s="280"/>
      <c r="P140" s="280"/>
      <c r="Q140" s="280"/>
      <c r="R140" s="280"/>
      <c r="S140" s="280"/>
      <c r="T140" s="280"/>
      <c r="U140" s="280"/>
      <c r="V140" s="280"/>
      <c r="W140" s="280"/>
      <c r="X140" s="280"/>
      <c r="Y140" s="280"/>
      <c r="Z140" s="281"/>
    </row>
    <row r="141" spans="1:26" s="48" customFormat="1" x14ac:dyDescent="0.25">
      <c r="A141" s="57"/>
      <c r="B141" s="262" t="s">
        <v>363</v>
      </c>
      <c r="C141" s="263"/>
      <c r="D141" s="264"/>
      <c r="E141" s="268"/>
      <c r="F141" s="269"/>
      <c r="G141" s="270"/>
      <c r="H141" s="268"/>
      <c r="I141" s="269"/>
      <c r="J141" s="270"/>
      <c r="K141" s="268"/>
      <c r="L141" s="269"/>
      <c r="M141" s="269"/>
      <c r="N141" s="269"/>
      <c r="O141" s="269"/>
      <c r="P141" s="270"/>
      <c r="Q141" s="60"/>
      <c r="R141" s="60"/>
      <c r="S141" s="60"/>
      <c r="T141" s="77"/>
      <c r="U141" s="60"/>
      <c r="V141" s="60"/>
      <c r="W141" s="60"/>
      <c r="X141" s="77"/>
      <c r="Y141" s="265" t="s">
        <v>717</v>
      </c>
      <c r="Z141" s="47"/>
    </row>
    <row r="142" spans="1:26" s="48" customFormat="1" x14ac:dyDescent="0.25">
      <c r="A142" s="57"/>
      <c r="B142" s="262" t="s">
        <v>361</v>
      </c>
      <c r="C142" s="263"/>
      <c r="D142" s="264"/>
      <c r="E142" s="268"/>
      <c r="F142" s="269"/>
      <c r="G142" s="270"/>
      <c r="H142" s="268"/>
      <c r="I142" s="269"/>
      <c r="J142" s="270"/>
      <c r="K142" s="268"/>
      <c r="L142" s="269"/>
      <c r="M142" s="269"/>
      <c r="N142" s="269"/>
      <c r="O142" s="269"/>
      <c r="P142" s="270"/>
      <c r="Q142" s="60"/>
      <c r="R142" s="60"/>
      <c r="S142" s="60"/>
      <c r="T142" s="77"/>
      <c r="U142" s="60"/>
      <c r="V142" s="60"/>
      <c r="W142" s="60"/>
      <c r="X142" s="77"/>
      <c r="Y142" s="266"/>
      <c r="Z142" s="47"/>
    </row>
    <row r="143" spans="1:26" s="48" customFormat="1" x14ac:dyDescent="0.25">
      <c r="A143" s="57"/>
      <c r="B143" s="262" t="s">
        <v>362</v>
      </c>
      <c r="C143" s="263"/>
      <c r="D143" s="264"/>
      <c r="E143" s="268"/>
      <c r="F143" s="269"/>
      <c r="G143" s="270"/>
      <c r="H143" s="268"/>
      <c r="I143" s="269"/>
      <c r="J143" s="270"/>
      <c r="K143" s="268"/>
      <c r="L143" s="269"/>
      <c r="M143" s="269"/>
      <c r="N143" s="269"/>
      <c r="O143" s="269"/>
      <c r="P143" s="270"/>
      <c r="Q143" s="60"/>
      <c r="R143" s="60"/>
      <c r="S143" s="60"/>
      <c r="T143" s="77"/>
      <c r="U143" s="60"/>
      <c r="V143" s="60"/>
      <c r="W143" s="60"/>
      <c r="X143" s="77"/>
      <c r="Y143" s="266"/>
      <c r="Z143" s="47"/>
    </row>
    <row r="144" spans="1:26" s="48" customFormat="1" x14ac:dyDescent="0.25">
      <c r="A144" s="57"/>
      <c r="B144" s="262" t="s">
        <v>364</v>
      </c>
      <c r="C144" s="263"/>
      <c r="D144" s="264"/>
      <c r="E144" s="268"/>
      <c r="F144" s="269"/>
      <c r="G144" s="270"/>
      <c r="H144" s="268"/>
      <c r="I144" s="269"/>
      <c r="J144" s="270"/>
      <c r="K144" s="268"/>
      <c r="L144" s="269"/>
      <c r="M144" s="269"/>
      <c r="N144" s="269"/>
      <c r="O144" s="269"/>
      <c r="P144" s="270"/>
      <c r="Q144" s="60"/>
      <c r="R144" s="60"/>
      <c r="S144" s="60"/>
      <c r="T144" s="77"/>
      <c r="U144" s="60"/>
      <c r="V144" s="60"/>
      <c r="W144" s="60"/>
      <c r="X144" s="77"/>
      <c r="Y144" s="267"/>
      <c r="Z144" s="47"/>
    </row>
    <row r="145" spans="1:26" s="24" customFormat="1" x14ac:dyDescent="0.25">
      <c r="A145" s="226"/>
      <c r="B145" s="299" t="s">
        <v>76</v>
      </c>
      <c r="C145" s="300" t="s">
        <v>7</v>
      </c>
      <c r="D145" s="72" t="s">
        <v>18</v>
      </c>
      <c r="E145" s="23">
        <v>28</v>
      </c>
      <c r="F145" s="23">
        <v>27.8</v>
      </c>
      <c r="G145" s="23">
        <v>27.6</v>
      </c>
      <c r="H145" s="23">
        <v>27.4</v>
      </c>
      <c r="I145" s="23">
        <v>27.2</v>
      </c>
      <c r="J145" s="23">
        <v>27</v>
      </c>
      <c r="K145" s="23">
        <v>26.8</v>
      </c>
      <c r="L145" s="23">
        <v>26.6</v>
      </c>
      <c r="M145" s="23">
        <v>26.4</v>
      </c>
      <c r="N145" s="23">
        <v>26.2</v>
      </c>
      <c r="O145" s="23">
        <v>26</v>
      </c>
      <c r="P145" s="23">
        <v>26</v>
      </c>
      <c r="T145" s="226" t="s">
        <v>77</v>
      </c>
      <c r="X145" s="20"/>
      <c r="Y145" s="61"/>
      <c r="Z145" s="20"/>
    </row>
    <row r="146" spans="1:26" s="24" customFormat="1" x14ac:dyDescent="0.25">
      <c r="A146" s="226"/>
      <c r="B146" s="299"/>
      <c r="C146" s="301"/>
      <c r="D146" s="72" t="s">
        <v>20</v>
      </c>
      <c r="E146" s="23">
        <f>E145*95%</f>
        <v>26.599999999999998</v>
      </c>
      <c r="F146" s="23">
        <f t="shared" ref="F146:P146" si="12">F145*95%</f>
        <v>26.41</v>
      </c>
      <c r="G146" s="23">
        <f t="shared" si="12"/>
        <v>26.22</v>
      </c>
      <c r="H146" s="23">
        <f t="shared" si="12"/>
        <v>26.029999999999998</v>
      </c>
      <c r="I146" s="23">
        <f t="shared" si="12"/>
        <v>25.84</v>
      </c>
      <c r="J146" s="23">
        <f t="shared" si="12"/>
        <v>25.65</v>
      </c>
      <c r="K146" s="23">
        <f t="shared" si="12"/>
        <v>25.46</v>
      </c>
      <c r="L146" s="23">
        <f t="shared" si="12"/>
        <v>25.27</v>
      </c>
      <c r="M146" s="23">
        <f t="shared" si="12"/>
        <v>25.08</v>
      </c>
      <c r="N146" s="23">
        <f t="shared" si="12"/>
        <v>24.889999999999997</v>
      </c>
      <c r="O146" s="23">
        <f t="shared" si="12"/>
        <v>24.7</v>
      </c>
      <c r="P146" s="23">
        <f t="shared" si="12"/>
        <v>24.7</v>
      </c>
      <c r="T146" s="226"/>
      <c r="X146" s="20"/>
      <c r="Y146" s="61"/>
      <c r="Z146" s="20"/>
    </row>
    <row r="147" spans="1:26" s="53" customFormat="1" ht="28.5" x14ac:dyDescent="0.25">
      <c r="A147" s="56" t="s">
        <v>78</v>
      </c>
      <c r="B147" s="273" t="s">
        <v>79</v>
      </c>
      <c r="C147" s="274"/>
      <c r="D147" s="274"/>
      <c r="E147" s="274"/>
      <c r="F147" s="274"/>
      <c r="G147" s="274"/>
      <c r="H147" s="274"/>
      <c r="I147" s="274"/>
      <c r="J147" s="274"/>
      <c r="K147" s="274"/>
      <c r="L147" s="274"/>
      <c r="M147" s="274"/>
      <c r="N147" s="274"/>
      <c r="O147" s="274"/>
      <c r="P147" s="274"/>
      <c r="Q147" s="274"/>
      <c r="R147" s="274"/>
      <c r="S147" s="274"/>
      <c r="T147" s="274"/>
      <c r="U147" s="274"/>
      <c r="V147" s="274"/>
      <c r="W147" s="274"/>
      <c r="X147" s="274"/>
      <c r="Y147" s="274"/>
      <c r="Z147" s="275"/>
    </row>
    <row r="148" spans="1:26" s="48" customFormat="1" x14ac:dyDescent="0.25">
      <c r="A148" s="57"/>
      <c r="B148" s="262" t="s">
        <v>367</v>
      </c>
      <c r="C148" s="263"/>
      <c r="D148" s="264"/>
      <c r="E148" s="268"/>
      <c r="F148" s="269"/>
      <c r="G148" s="270"/>
      <c r="H148" s="268"/>
      <c r="I148" s="269"/>
      <c r="J148" s="270"/>
      <c r="K148" s="268"/>
      <c r="L148" s="269"/>
      <c r="M148" s="269"/>
      <c r="N148" s="269"/>
      <c r="O148" s="269"/>
      <c r="P148" s="270"/>
      <c r="Q148" s="60"/>
      <c r="R148" s="60"/>
      <c r="S148" s="60"/>
      <c r="T148" s="77"/>
      <c r="U148" s="60"/>
      <c r="V148" s="60"/>
      <c r="W148" s="60"/>
      <c r="X148" s="77"/>
      <c r="Y148" s="265" t="s">
        <v>718</v>
      </c>
      <c r="Z148" s="47"/>
    </row>
    <row r="149" spans="1:26" s="48" customFormat="1" x14ac:dyDescent="0.25">
      <c r="A149" s="57"/>
      <c r="B149" s="262" t="s">
        <v>365</v>
      </c>
      <c r="C149" s="263"/>
      <c r="D149" s="264"/>
      <c r="E149" s="268"/>
      <c r="F149" s="269"/>
      <c r="G149" s="270"/>
      <c r="H149" s="268"/>
      <c r="I149" s="269"/>
      <c r="J149" s="270"/>
      <c r="K149" s="268"/>
      <c r="L149" s="269"/>
      <c r="M149" s="269"/>
      <c r="N149" s="269"/>
      <c r="O149" s="269"/>
      <c r="P149" s="270"/>
      <c r="Q149" s="60"/>
      <c r="R149" s="60"/>
      <c r="S149" s="60"/>
      <c r="T149" s="77"/>
      <c r="U149" s="60"/>
      <c r="V149" s="60"/>
      <c r="W149" s="60"/>
      <c r="X149" s="77"/>
      <c r="Y149" s="266"/>
      <c r="Z149" s="47"/>
    </row>
    <row r="150" spans="1:26" s="48" customFormat="1" x14ac:dyDescent="0.25">
      <c r="A150" s="57"/>
      <c r="B150" s="262" t="s">
        <v>366</v>
      </c>
      <c r="C150" s="263"/>
      <c r="D150" s="264"/>
      <c r="E150" s="268"/>
      <c r="F150" s="269"/>
      <c r="G150" s="270"/>
      <c r="H150" s="268"/>
      <c r="I150" s="269"/>
      <c r="J150" s="270"/>
      <c r="K150" s="268"/>
      <c r="L150" s="269"/>
      <c r="M150" s="269"/>
      <c r="N150" s="269"/>
      <c r="O150" s="269"/>
      <c r="P150" s="270"/>
      <c r="Q150" s="60"/>
      <c r="R150" s="60"/>
      <c r="S150" s="60"/>
      <c r="T150" s="77"/>
      <c r="U150" s="60"/>
      <c r="V150" s="60"/>
      <c r="W150" s="60"/>
      <c r="X150" s="77"/>
      <c r="Y150" s="266"/>
      <c r="Z150" s="47"/>
    </row>
    <row r="151" spans="1:26" s="48" customFormat="1" x14ac:dyDescent="0.25">
      <c r="A151" s="57"/>
      <c r="B151" s="262" t="s">
        <v>368</v>
      </c>
      <c r="C151" s="263"/>
      <c r="D151" s="264"/>
      <c r="E151" s="268"/>
      <c r="F151" s="269"/>
      <c r="G151" s="270"/>
      <c r="H151" s="268"/>
      <c r="I151" s="269"/>
      <c r="J151" s="270"/>
      <c r="K151" s="268"/>
      <c r="L151" s="269"/>
      <c r="M151" s="269"/>
      <c r="N151" s="269"/>
      <c r="O151" s="269"/>
      <c r="P151" s="270"/>
      <c r="Q151" s="60"/>
      <c r="R151" s="60"/>
      <c r="S151" s="60"/>
      <c r="T151" s="77"/>
      <c r="U151" s="60"/>
      <c r="V151" s="60"/>
      <c r="W151" s="60"/>
      <c r="X151" s="77"/>
      <c r="Y151" s="267"/>
      <c r="Z151" s="47"/>
    </row>
    <row r="152" spans="1:26" x14ac:dyDescent="0.25">
      <c r="A152" s="277"/>
      <c r="B152" s="237" t="s">
        <v>26</v>
      </c>
      <c r="C152" s="260" t="s">
        <v>27</v>
      </c>
      <c r="D152" s="64" t="s">
        <v>18</v>
      </c>
      <c r="E152" s="11">
        <v>19731.381453371287</v>
      </c>
      <c r="F152" s="11">
        <v>20816.607433306708</v>
      </c>
      <c r="G152" s="11">
        <v>21961.520842138576</v>
      </c>
      <c r="H152" s="11">
        <v>23050.302407468298</v>
      </c>
      <c r="I152" s="11">
        <v>24192.71596764688</v>
      </c>
      <c r="J152" s="11">
        <v>25392.406415528123</v>
      </c>
      <c r="K152" s="11">
        <v>26650.935848049376</v>
      </c>
      <c r="L152" s="11">
        <v>27971.949158064446</v>
      </c>
      <c r="M152" s="11">
        <v>29358.570539448014</v>
      </c>
      <c r="N152" s="11">
        <v>30813.924186074782</v>
      </c>
      <c r="O152" s="11">
        <v>32341.134291819439</v>
      </c>
      <c r="P152" s="11">
        <v>33944.366448514906</v>
      </c>
      <c r="Q152" s="15"/>
      <c r="T152" s="277" t="s">
        <v>80</v>
      </c>
      <c r="X152" s="44"/>
      <c r="Y152" s="76"/>
      <c r="Z152" s="44"/>
    </row>
    <row r="153" spans="1:26" x14ac:dyDescent="0.25">
      <c r="A153" s="277"/>
      <c r="B153" s="237"/>
      <c r="C153" s="261"/>
      <c r="D153" s="64" t="s">
        <v>20</v>
      </c>
      <c r="E153" s="11">
        <v>19830.03836063814</v>
      </c>
      <c r="F153" s="11">
        <v>21025.2939228256</v>
      </c>
      <c r="G153" s="11">
        <v>22292.593514023913</v>
      </c>
      <c r="H153" s="11">
        <v>23853.075060005587</v>
      </c>
      <c r="I153" s="11">
        <v>25522.790314205977</v>
      </c>
      <c r="J153" s="11">
        <v>27309.385636200397</v>
      </c>
      <c r="K153" s="11">
        <v>29494.136487096428</v>
      </c>
      <c r="L153" s="11">
        <v>31853.667406064142</v>
      </c>
      <c r="M153" s="11">
        <v>34401.960798549277</v>
      </c>
      <c r="N153" s="11">
        <v>37154.117662433215</v>
      </c>
      <c r="O153" s="11">
        <v>40126.447075427874</v>
      </c>
      <c r="P153" s="11">
        <v>43336.562841462102</v>
      </c>
      <c r="T153" s="277"/>
      <c r="X153" s="44"/>
      <c r="Y153" s="76"/>
      <c r="Z153" s="44"/>
    </row>
    <row r="154" spans="1:26" x14ac:dyDescent="0.25">
      <c r="A154" s="277"/>
      <c r="B154" s="278" t="s">
        <v>81</v>
      </c>
      <c r="C154" s="260" t="s">
        <v>27</v>
      </c>
      <c r="D154" s="64" t="s">
        <v>18</v>
      </c>
      <c r="E154" s="11">
        <v>22304.946503032563</v>
      </c>
      <c r="F154" s="11">
        <v>23531.718560699352</v>
      </c>
      <c r="G154" s="11">
        <v>24825.963081537815</v>
      </c>
      <c r="H154" s="11">
        <v>26067.261235614707</v>
      </c>
      <c r="I154" s="11">
        <v>27370.624297395443</v>
      </c>
      <c r="J154" s="11">
        <v>28739.155512265217</v>
      </c>
      <c r="K154" s="11">
        <v>30176.113287878481</v>
      </c>
      <c r="L154" s="11">
        <v>31684.918952272408</v>
      </c>
      <c r="M154" s="11">
        <v>33269.164899886033</v>
      </c>
      <c r="N154" s="11">
        <v>34932.623144880337</v>
      </c>
      <c r="O154" s="11">
        <v>36679.254302124355</v>
      </c>
      <c r="P154" s="11">
        <v>38513.21701723057</v>
      </c>
      <c r="T154" s="277" t="s">
        <v>80</v>
      </c>
      <c r="X154" s="44"/>
      <c r="Y154" s="76"/>
      <c r="Z154" s="44"/>
    </row>
    <row r="155" spans="1:26" x14ac:dyDescent="0.25">
      <c r="A155" s="277"/>
      <c r="B155" s="278"/>
      <c r="C155" s="261"/>
      <c r="D155" s="64" t="s">
        <v>20</v>
      </c>
      <c r="E155" s="11">
        <v>22416.47123554772</v>
      </c>
      <c r="F155" s="11">
        <v>23767.624039270355</v>
      </c>
      <c r="G155" s="11">
        <v>25200.217578237378</v>
      </c>
      <c r="H155" s="11">
        <v>26964.232808713998</v>
      </c>
      <c r="I155" s="11">
        <v>28851.729105323979</v>
      </c>
      <c r="J155" s="11">
        <v>30871.350142696658</v>
      </c>
      <c r="K155" s="11">
        <v>33341.05815411239</v>
      </c>
      <c r="L155" s="11">
        <v>36008.342806441382</v>
      </c>
      <c r="M155" s="11">
        <v>38889.010230956694</v>
      </c>
      <c r="N155" s="11">
        <v>42000.131049433228</v>
      </c>
      <c r="O155" s="11">
        <v>45360.14153338789</v>
      </c>
      <c r="P155" s="11">
        <v>48988.952856058924</v>
      </c>
      <c r="T155" s="277"/>
      <c r="X155" s="44"/>
      <c r="Y155" s="76"/>
      <c r="Z155" s="44"/>
    </row>
    <row r="156" spans="1:26" s="8" customFormat="1" ht="14.25" x14ac:dyDescent="0.2">
      <c r="A156" s="65" t="s">
        <v>82</v>
      </c>
      <c r="B156" s="286" t="s">
        <v>83</v>
      </c>
      <c r="C156" s="286"/>
      <c r="D156" s="286"/>
      <c r="E156" s="286"/>
      <c r="F156" s="286"/>
      <c r="G156" s="286"/>
      <c r="H156" s="286"/>
      <c r="I156" s="286"/>
      <c r="J156" s="286"/>
      <c r="K156" s="286"/>
      <c r="L156" s="286"/>
      <c r="M156" s="286"/>
      <c r="N156" s="286"/>
      <c r="O156" s="286"/>
      <c r="P156" s="286"/>
      <c r="R156" s="9"/>
      <c r="S156" s="9"/>
      <c r="T156" s="10"/>
      <c r="X156" s="10"/>
      <c r="Y156" s="10"/>
      <c r="Z156" s="10"/>
    </row>
    <row r="157" spans="1:26" s="53" customFormat="1" ht="28.5" x14ac:dyDescent="0.25">
      <c r="A157" s="56" t="s">
        <v>84</v>
      </c>
      <c r="B157" s="273" t="s">
        <v>85</v>
      </c>
      <c r="C157" s="274"/>
      <c r="D157" s="274"/>
      <c r="E157" s="274"/>
      <c r="F157" s="274"/>
      <c r="G157" s="274"/>
      <c r="H157" s="274"/>
      <c r="I157" s="274"/>
      <c r="J157" s="274"/>
      <c r="K157" s="274"/>
      <c r="L157" s="274"/>
      <c r="M157" s="274"/>
      <c r="N157" s="274"/>
      <c r="O157" s="274"/>
      <c r="P157" s="274"/>
      <c r="Q157" s="274"/>
      <c r="R157" s="274"/>
      <c r="S157" s="274"/>
      <c r="T157" s="274"/>
      <c r="U157" s="274"/>
      <c r="V157" s="274"/>
      <c r="W157" s="274"/>
      <c r="X157" s="274"/>
      <c r="Y157" s="274"/>
      <c r="Z157" s="275"/>
    </row>
    <row r="158" spans="1:26" s="48" customFormat="1" x14ac:dyDescent="0.25">
      <c r="A158" s="57"/>
      <c r="B158" s="262" t="s">
        <v>374</v>
      </c>
      <c r="C158" s="263"/>
      <c r="D158" s="264"/>
      <c r="E158" s="268"/>
      <c r="F158" s="269"/>
      <c r="G158" s="270"/>
      <c r="H158" s="268"/>
      <c r="I158" s="269"/>
      <c r="J158" s="270"/>
      <c r="K158" s="268"/>
      <c r="L158" s="269"/>
      <c r="M158" s="269"/>
      <c r="N158" s="269"/>
      <c r="O158" s="269"/>
      <c r="P158" s="270"/>
      <c r="Q158" s="60"/>
      <c r="R158" s="60"/>
      <c r="S158" s="60"/>
      <c r="T158" s="77"/>
      <c r="U158" s="60"/>
      <c r="V158" s="60"/>
      <c r="W158" s="60"/>
      <c r="X158" s="77"/>
      <c r="Y158" s="265" t="s">
        <v>719</v>
      </c>
      <c r="Z158" s="47"/>
    </row>
    <row r="159" spans="1:26" s="48" customFormat="1" x14ac:dyDescent="0.25">
      <c r="A159" s="57"/>
      <c r="B159" s="262" t="s">
        <v>369</v>
      </c>
      <c r="C159" s="263"/>
      <c r="D159" s="264"/>
      <c r="E159" s="268"/>
      <c r="F159" s="269"/>
      <c r="G159" s="270"/>
      <c r="H159" s="268"/>
      <c r="I159" s="269"/>
      <c r="J159" s="270"/>
      <c r="K159" s="268"/>
      <c r="L159" s="269"/>
      <c r="M159" s="269"/>
      <c r="N159" s="269"/>
      <c r="O159" s="269"/>
      <c r="P159" s="270"/>
      <c r="Q159" s="60"/>
      <c r="R159" s="60"/>
      <c r="S159" s="60"/>
      <c r="T159" s="77"/>
      <c r="U159" s="60"/>
      <c r="V159" s="60"/>
      <c r="W159" s="60"/>
      <c r="X159" s="77"/>
      <c r="Y159" s="266"/>
      <c r="Z159" s="47"/>
    </row>
    <row r="160" spans="1:26" s="48" customFormat="1" x14ac:dyDescent="0.25">
      <c r="A160" s="57"/>
      <c r="B160" s="262" t="s">
        <v>370</v>
      </c>
      <c r="C160" s="263"/>
      <c r="D160" s="264"/>
      <c r="E160" s="268"/>
      <c r="F160" s="269"/>
      <c r="G160" s="270"/>
      <c r="H160" s="268"/>
      <c r="I160" s="269"/>
      <c r="J160" s="270"/>
      <c r="K160" s="268"/>
      <c r="L160" s="269"/>
      <c r="M160" s="269"/>
      <c r="N160" s="269"/>
      <c r="O160" s="269"/>
      <c r="P160" s="270"/>
      <c r="Q160" s="60"/>
      <c r="R160" s="60"/>
      <c r="S160" s="60"/>
      <c r="T160" s="77"/>
      <c r="U160" s="60"/>
      <c r="V160" s="60"/>
      <c r="W160" s="60"/>
      <c r="X160" s="77"/>
      <c r="Y160" s="266"/>
      <c r="Z160" s="47"/>
    </row>
    <row r="161" spans="1:26" s="48" customFormat="1" x14ac:dyDescent="0.25">
      <c r="A161" s="57"/>
      <c r="B161" s="262" t="s">
        <v>371</v>
      </c>
      <c r="C161" s="263"/>
      <c r="D161" s="264"/>
      <c r="E161" s="268"/>
      <c r="F161" s="269"/>
      <c r="G161" s="270"/>
      <c r="H161" s="268"/>
      <c r="I161" s="269"/>
      <c r="J161" s="270"/>
      <c r="K161" s="268"/>
      <c r="L161" s="269"/>
      <c r="M161" s="269"/>
      <c r="N161" s="269"/>
      <c r="O161" s="269"/>
      <c r="P161" s="270"/>
      <c r="Q161" s="60"/>
      <c r="R161" s="60"/>
      <c r="S161" s="60"/>
      <c r="T161" s="77"/>
      <c r="U161" s="60"/>
      <c r="V161" s="60"/>
      <c r="W161" s="60"/>
      <c r="X161" s="77"/>
      <c r="Y161" s="266"/>
      <c r="Z161" s="47"/>
    </row>
    <row r="162" spans="1:26" s="48" customFormat="1" x14ac:dyDescent="0.25">
      <c r="A162" s="57"/>
      <c r="B162" s="262" t="s">
        <v>372</v>
      </c>
      <c r="C162" s="263"/>
      <c r="D162" s="264"/>
      <c r="E162" s="268"/>
      <c r="F162" s="269"/>
      <c r="G162" s="270"/>
      <c r="H162" s="268"/>
      <c r="I162" s="269"/>
      <c r="J162" s="270"/>
      <c r="K162" s="268"/>
      <c r="L162" s="269"/>
      <c r="M162" s="269"/>
      <c r="N162" s="269"/>
      <c r="O162" s="269"/>
      <c r="P162" s="270"/>
      <c r="Q162" s="60"/>
      <c r="R162" s="60"/>
      <c r="S162" s="60"/>
      <c r="T162" s="77"/>
      <c r="U162" s="60"/>
      <c r="V162" s="60"/>
      <c r="W162" s="60"/>
      <c r="X162" s="77"/>
      <c r="Y162" s="266"/>
      <c r="Z162" s="47"/>
    </row>
    <row r="163" spans="1:26" s="48" customFormat="1" x14ac:dyDescent="0.25">
      <c r="A163" s="57"/>
      <c r="B163" s="262" t="s">
        <v>373</v>
      </c>
      <c r="C163" s="263"/>
      <c r="D163" s="264"/>
      <c r="E163" s="268"/>
      <c r="F163" s="269"/>
      <c r="G163" s="270"/>
      <c r="H163" s="268"/>
      <c r="I163" s="269"/>
      <c r="J163" s="270"/>
      <c r="K163" s="268"/>
      <c r="L163" s="269"/>
      <c r="M163" s="269"/>
      <c r="N163" s="269"/>
      <c r="O163" s="269"/>
      <c r="P163" s="270"/>
      <c r="Q163" s="60"/>
      <c r="R163" s="60"/>
      <c r="S163" s="60"/>
      <c r="T163" s="77"/>
      <c r="U163" s="60"/>
      <c r="V163" s="60"/>
      <c r="W163" s="60"/>
      <c r="X163" s="77"/>
      <c r="Y163" s="266"/>
      <c r="Z163" s="47"/>
    </row>
    <row r="164" spans="1:26" s="48" customFormat="1" x14ac:dyDescent="0.25">
      <c r="A164" s="57"/>
      <c r="B164" s="262" t="s">
        <v>375</v>
      </c>
      <c r="C164" s="263"/>
      <c r="D164" s="264"/>
      <c r="E164" s="268"/>
      <c r="F164" s="269"/>
      <c r="G164" s="270"/>
      <c r="H164" s="268"/>
      <c r="I164" s="269"/>
      <c r="J164" s="270"/>
      <c r="K164" s="268"/>
      <c r="L164" s="269"/>
      <c r="M164" s="269"/>
      <c r="N164" s="269"/>
      <c r="O164" s="269"/>
      <c r="P164" s="270"/>
      <c r="Q164" s="60"/>
      <c r="R164" s="60"/>
      <c r="S164" s="60"/>
      <c r="T164" s="77"/>
      <c r="U164" s="60"/>
      <c r="V164" s="60"/>
      <c r="W164" s="60"/>
      <c r="X164" s="77"/>
      <c r="Y164" s="267"/>
      <c r="Z164" s="47"/>
    </row>
    <row r="165" spans="1:26" x14ac:dyDescent="0.25">
      <c r="A165" s="277"/>
      <c r="B165" s="278" t="s">
        <v>86</v>
      </c>
      <c r="C165" s="260" t="s">
        <v>87</v>
      </c>
      <c r="D165" s="64" t="s">
        <v>18</v>
      </c>
      <c r="E165" s="25">
        <v>17.491340981300475</v>
      </c>
      <c r="F165" s="25">
        <v>17.386417016322671</v>
      </c>
      <c r="G165" s="25">
        <v>17.299553733841044</v>
      </c>
      <c r="H165" s="25">
        <v>17.221705742038761</v>
      </c>
      <c r="I165" s="25">
        <v>17.15291819262206</v>
      </c>
      <c r="J165" s="25">
        <v>17.093145933884703</v>
      </c>
      <c r="K165" s="25">
        <v>17.041543983895615</v>
      </c>
      <c r="L165" s="25">
        <v>16.981771725158257</v>
      </c>
      <c r="M165" s="25">
        <v>16.939200116417261</v>
      </c>
      <c r="N165" s="25">
        <v>16.905658848924354</v>
      </c>
      <c r="O165" s="25">
        <v>16.880287890179723</v>
      </c>
      <c r="P165" s="25">
        <v>16.863087240183361</v>
      </c>
      <c r="T165" s="277" t="s">
        <v>80</v>
      </c>
      <c r="X165" s="44"/>
      <c r="Y165" s="76"/>
      <c r="Z165" s="44"/>
    </row>
    <row r="166" spans="1:26" x14ac:dyDescent="0.25">
      <c r="A166" s="277"/>
      <c r="B166" s="278"/>
      <c r="C166" s="261"/>
      <c r="D166" s="64" t="s">
        <v>20</v>
      </c>
      <c r="E166" s="25">
        <v>17.517696677257405</v>
      </c>
      <c r="F166" s="25">
        <v>17.430108193871117</v>
      </c>
      <c r="G166" s="25">
        <v>17.342957652901763</v>
      </c>
      <c r="H166" s="25">
        <v>17.342957652901763</v>
      </c>
      <c r="I166" s="25">
        <v>17.351629131728213</v>
      </c>
      <c r="J166" s="25">
        <v>17.368980760859944</v>
      </c>
      <c r="K166" s="25">
        <v>17.542670568468544</v>
      </c>
      <c r="L166" s="25">
        <v>17.71809727415323</v>
      </c>
      <c r="M166" s="25">
        <v>18.072459219636293</v>
      </c>
      <c r="N166" s="25">
        <v>18.433908404029019</v>
      </c>
      <c r="O166" s="25">
        <v>18.986925656149889</v>
      </c>
      <c r="P166" s="25">
        <v>19.556533425834381</v>
      </c>
      <c r="R166" s="3">
        <v>17.73</v>
      </c>
      <c r="S166" s="12">
        <f t="shared" ref="S166" si="13">P166/R166*100</f>
        <v>110.30193697594125</v>
      </c>
      <c r="T166" s="277"/>
      <c r="X166" s="44"/>
      <c r="Y166" s="76"/>
      <c r="Z166" s="44"/>
    </row>
    <row r="167" spans="1:26" s="53" customFormat="1" ht="28.5" x14ac:dyDescent="0.25">
      <c r="A167" s="56" t="s">
        <v>88</v>
      </c>
      <c r="B167" s="273" t="s">
        <v>89</v>
      </c>
      <c r="C167" s="274"/>
      <c r="D167" s="274"/>
      <c r="E167" s="274"/>
      <c r="F167" s="274"/>
      <c r="G167" s="274"/>
      <c r="H167" s="274"/>
      <c r="I167" s="274"/>
      <c r="J167" s="274"/>
      <c r="K167" s="274"/>
      <c r="L167" s="274"/>
      <c r="M167" s="274"/>
      <c r="N167" s="274"/>
      <c r="O167" s="274"/>
      <c r="P167" s="274"/>
      <c r="Q167" s="274"/>
      <c r="R167" s="274"/>
      <c r="S167" s="274"/>
      <c r="T167" s="274"/>
      <c r="U167" s="274"/>
      <c r="V167" s="274"/>
      <c r="W167" s="274"/>
      <c r="X167" s="274"/>
      <c r="Y167" s="274"/>
      <c r="Z167" s="275"/>
    </row>
    <row r="168" spans="1:26" s="48" customFormat="1" x14ac:dyDescent="0.25">
      <c r="A168" s="57"/>
      <c r="B168" s="262" t="s">
        <v>377</v>
      </c>
      <c r="C168" s="263"/>
      <c r="D168" s="264"/>
      <c r="E168" s="268"/>
      <c r="F168" s="269"/>
      <c r="G168" s="270"/>
      <c r="H168" s="268"/>
      <c r="I168" s="269"/>
      <c r="J168" s="270"/>
      <c r="K168" s="268"/>
      <c r="L168" s="269"/>
      <c r="M168" s="269"/>
      <c r="N168" s="269"/>
      <c r="O168" s="269"/>
      <c r="P168" s="270"/>
      <c r="Q168" s="60"/>
      <c r="R168" s="60"/>
      <c r="S168" s="60"/>
      <c r="T168" s="77"/>
      <c r="U168" s="60"/>
      <c r="V168" s="60"/>
      <c r="W168" s="60"/>
      <c r="X168" s="77"/>
      <c r="Y168" s="265" t="s">
        <v>706</v>
      </c>
      <c r="Z168" s="47"/>
    </row>
    <row r="169" spans="1:26" s="48" customFormat="1" x14ac:dyDescent="0.25">
      <c r="A169" s="57"/>
      <c r="B169" s="262" t="s">
        <v>376</v>
      </c>
      <c r="C169" s="263"/>
      <c r="D169" s="264"/>
      <c r="E169" s="268"/>
      <c r="F169" s="269"/>
      <c r="G169" s="270"/>
      <c r="H169" s="268"/>
      <c r="I169" s="269"/>
      <c r="J169" s="270"/>
      <c r="K169" s="268"/>
      <c r="L169" s="269"/>
      <c r="M169" s="269"/>
      <c r="N169" s="269"/>
      <c r="O169" s="269"/>
      <c r="P169" s="270"/>
      <c r="Q169" s="60"/>
      <c r="R169" s="60"/>
      <c r="S169" s="60"/>
      <c r="T169" s="77"/>
      <c r="U169" s="60"/>
      <c r="V169" s="60"/>
      <c r="W169" s="60"/>
      <c r="X169" s="77"/>
      <c r="Y169" s="266"/>
      <c r="Z169" s="47"/>
    </row>
    <row r="170" spans="1:26" s="48" customFormat="1" x14ac:dyDescent="0.25">
      <c r="A170" s="57"/>
      <c r="B170" s="262" t="s">
        <v>378</v>
      </c>
      <c r="C170" s="263"/>
      <c r="D170" s="264"/>
      <c r="E170" s="268"/>
      <c r="F170" s="269"/>
      <c r="G170" s="270"/>
      <c r="H170" s="268"/>
      <c r="I170" s="269"/>
      <c r="J170" s="270"/>
      <c r="K170" s="268"/>
      <c r="L170" s="269"/>
      <c r="M170" s="269"/>
      <c r="N170" s="269"/>
      <c r="O170" s="269"/>
      <c r="P170" s="270"/>
      <c r="Q170" s="60"/>
      <c r="R170" s="60"/>
      <c r="S170" s="60"/>
      <c r="T170" s="77"/>
      <c r="U170" s="60"/>
      <c r="V170" s="60"/>
      <c r="W170" s="60"/>
      <c r="X170" s="77"/>
      <c r="Y170" s="267"/>
      <c r="Z170" s="47"/>
    </row>
    <row r="171" spans="1:26" x14ac:dyDescent="0.25">
      <c r="A171" s="277"/>
      <c r="B171" s="278" t="s">
        <v>90</v>
      </c>
      <c r="C171" s="260" t="s">
        <v>91</v>
      </c>
      <c r="D171" s="64" t="s">
        <v>18</v>
      </c>
      <c r="E171" s="19">
        <v>1</v>
      </c>
      <c r="F171" s="19">
        <v>1</v>
      </c>
      <c r="G171" s="19">
        <v>1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  <c r="M171" s="19">
        <v>0</v>
      </c>
      <c r="N171" s="19">
        <v>0</v>
      </c>
      <c r="O171" s="19">
        <v>0</v>
      </c>
      <c r="P171" s="19">
        <v>0</v>
      </c>
      <c r="T171" s="277" t="s">
        <v>80</v>
      </c>
      <c r="X171" s="44"/>
      <c r="Y171" s="76"/>
      <c r="Z171" s="44"/>
    </row>
    <row r="172" spans="1:26" x14ac:dyDescent="0.25">
      <c r="A172" s="277"/>
      <c r="B172" s="278"/>
      <c r="C172" s="261"/>
      <c r="D172" s="64" t="s">
        <v>20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19">
        <v>0</v>
      </c>
      <c r="P172" s="19">
        <v>0</v>
      </c>
      <c r="T172" s="277"/>
      <c r="X172" s="44"/>
      <c r="Y172" s="76"/>
      <c r="Z172" s="44"/>
    </row>
    <row r="173" spans="1:26" s="53" customFormat="1" ht="28.5" x14ac:dyDescent="0.25">
      <c r="A173" s="56" t="s">
        <v>92</v>
      </c>
      <c r="B173" s="273" t="s">
        <v>93</v>
      </c>
      <c r="C173" s="274"/>
      <c r="D173" s="274"/>
      <c r="E173" s="274"/>
      <c r="F173" s="274"/>
      <c r="G173" s="274"/>
      <c r="H173" s="274"/>
      <c r="I173" s="274"/>
      <c r="J173" s="274"/>
      <c r="K173" s="274"/>
      <c r="L173" s="274"/>
      <c r="M173" s="274"/>
      <c r="N173" s="274"/>
      <c r="O173" s="274"/>
      <c r="P173" s="274"/>
      <c r="Q173" s="274"/>
      <c r="R173" s="274"/>
      <c r="S173" s="274"/>
      <c r="T173" s="274"/>
      <c r="U173" s="274"/>
      <c r="V173" s="274"/>
      <c r="W173" s="274"/>
      <c r="X173" s="274"/>
      <c r="Y173" s="274"/>
      <c r="Z173" s="275"/>
    </row>
    <row r="174" spans="1:26" s="48" customFormat="1" x14ac:dyDescent="0.25">
      <c r="A174" s="57"/>
      <c r="B174" s="262" t="s">
        <v>381</v>
      </c>
      <c r="C174" s="263"/>
      <c r="D174" s="264"/>
      <c r="E174" s="262"/>
      <c r="F174" s="263"/>
      <c r="G174" s="264"/>
      <c r="H174" s="262"/>
      <c r="I174" s="263"/>
      <c r="J174" s="264"/>
      <c r="K174" s="262"/>
      <c r="L174" s="263"/>
      <c r="M174" s="263"/>
      <c r="N174" s="263"/>
      <c r="O174" s="263"/>
      <c r="P174" s="264"/>
      <c r="Q174" s="60"/>
      <c r="R174" s="60"/>
      <c r="S174" s="60"/>
      <c r="T174" s="77"/>
      <c r="U174" s="60"/>
      <c r="V174" s="60"/>
      <c r="W174" s="60"/>
      <c r="X174" s="77"/>
      <c r="Y174" s="265" t="s">
        <v>706</v>
      </c>
      <c r="Z174" s="47"/>
    </row>
    <row r="175" spans="1:26" s="48" customFormat="1" x14ac:dyDescent="0.25">
      <c r="A175" s="57"/>
      <c r="B175" s="262" t="s">
        <v>379</v>
      </c>
      <c r="C175" s="263"/>
      <c r="D175" s="264"/>
      <c r="E175" s="268"/>
      <c r="F175" s="269"/>
      <c r="G175" s="270"/>
      <c r="H175" s="268"/>
      <c r="I175" s="269"/>
      <c r="J175" s="270"/>
      <c r="K175" s="268"/>
      <c r="L175" s="269"/>
      <c r="M175" s="269"/>
      <c r="N175" s="269"/>
      <c r="O175" s="269"/>
      <c r="P175" s="270"/>
      <c r="Q175" s="60"/>
      <c r="R175" s="60"/>
      <c r="S175" s="60"/>
      <c r="T175" s="77"/>
      <c r="U175" s="60"/>
      <c r="V175" s="60"/>
      <c r="W175" s="60"/>
      <c r="X175" s="77"/>
      <c r="Y175" s="266"/>
      <c r="Z175" s="47"/>
    </row>
    <row r="176" spans="1:26" s="48" customFormat="1" x14ac:dyDescent="0.25">
      <c r="A176" s="57"/>
      <c r="B176" s="262" t="s">
        <v>380</v>
      </c>
      <c r="C176" s="263"/>
      <c r="D176" s="264"/>
      <c r="E176" s="268"/>
      <c r="F176" s="269"/>
      <c r="G176" s="270"/>
      <c r="H176" s="268"/>
      <c r="I176" s="269"/>
      <c r="J176" s="270"/>
      <c r="K176" s="268"/>
      <c r="L176" s="269"/>
      <c r="M176" s="269"/>
      <c r="N176" s="269"/>
      <c r="O176" s="269"/>
      <c r="P176" s="270"/>
      <c r="Q176" s="60"/>
      <c r="R176" s="60"/>
      <c r="S176" s="60"/>
      <c r="T176" s="77"/>
      <c r="U176" s="60"/>
      <c r="V176" s="60"/>
      <c r="W176" s="60"/>
      <c r="X176" s="77"/>
      <c r="Y176" s="266"/>
      <c r="Z176" s="47"/>
    </row>
    <row r="177" spans="1:26" s="48" customFormat="1" x14ac:dyDescent="0.25">
      <c r="A177" s="57"/>
      <c r="B177" s="262" t="s">
        <v>382</v>
      </c>
      <c r="C177" s="263"/>
      <c r="D177" s="264"/>
      <c r="E177" s="268"/>
      <c r="F177" s="269"/>
      <c r="G177" s="270"/>
      <c r="H177" s="268"/>
      <c r="I177" s="269"/>
      <c r="J177" s="270"/>
      <c r="K177" s="268"/>
      <c r="L177" s="269"/>
      <c r="M177" s="269"/>
      <c r="N177" s="269"/>
      <c r="O177" s="269"/>
      <c r="P177" s="270"/>
      <c r="Q177" s="60"/>
      <c r="R177" s="60"/>
      <c r="S177" s="60"/>
      <c r="T177" s="77"/>
      <c r="U177" s="60"/>
      <c r="V177" s="60"/>
      <c r="W177" s="60"/>
      <c r="X177" s="77"/>
      <c r="Y177" s="267"/>
      <c r="Z177" s="47"/>
    </row>
    <row r="178" spans="1:26" x14ac:dyDescent="0.25">
      <c r="A178" s="277"/>
      <c r="B178" s="278" t="s">
        <v>94</v>
      </c>
      <c r="C178" s="260" t="s">
        <v>7</v>
      </c>
      <c r="D178" s="64" t="s">
        <v>18</v>
      </c>
      <c r="E178" s="16">
        <v>1.2</v>
      </c>
      <c r="F178" s="16">
        <v>1.2</v>
      </c>
      <c r="G178" s="16">
        <v>1.2</v>
      </c>
      <c r="H178" s="16">
        <v>1.1000000000000001</v>
      </c>
      <c r="I178" s="16">
        <v>1.1000000000000001</v>
      </c>
      <c r="J178" s="16">
        <v>1.1000000000000001</v>
      </c>
      <c r="K178" s="16">
        <v>1</v>
      </c>
      <c r="L178" s="16">
        <v>1</v>
      </c>
      <c r="M178" s="16">
        <v>1</v>
      </c>
      <c r="N178" s="16">
        <v>1</v>
      </c>
      <c r="O178" s="16">
        <v>1</v>
      </c>
      <c r="P178" s="16">
        <v>1</v>
      </c>
      <c r="Q178" s="3"/>
      <c r="T178" s="277" t="s">
        <v>80</v>
      </c>
      <c r="X178" s="44"/>
      <c r="Y178" s="76"/>
      <c r="Z178" s="44"/>
    </row>
    <row r="179" spans="1:26" x14ac:dyDescent="0.25">
      <c r="A179" s="277"/>
      <c r="B179" s="278"/>
      <c r="C179" s="261"/>
      <c r="D179" s="64" t="s">
        <v>20</v>
      </c>
      <c r="E179" s="16">
        <v>1.1000000000000001</v>
      </c>
      <c r="F179" s="16">
        <v>1.1000000000000001</v>
      </c>
      <c r="G179" s="16">
        <v>1.1000000000000001</v>
      </c>
      <c r="H179" s="16">
        <v>1</v>
      </c>
      <c r="I179" s="16">
        <v>1</v>
      </c>
      <c r="J179" s="16">
        <v>1</v>
      </c>
      <c r="K179" s="16">
        <v>0.9</v>
      </c>
      <c r="L179" s="16">
        <v>0.9</v>
      </c>
      <c r="M179" s="16">
        <v>0.9</v>
      </c>
      <c r="N179" s="16">
        <v>0.9</v>
      </c>
      <c r="O179" s="16">
        <v>0.9</v>
      </c>
      <c r="P179" s="16">
        <v>0.9</v>
      </c>
      <c r="T179" s="277"/>
      <c r="X179" s="44"/>
      <c r="Y179" s="76"/>
      <c r="Z179" s="44"/>
    </row>
    <row r="180" spans="1:26" s="8" customFormat="1" ht="14.25" x14ac:dyDescent="0.2">
      <c r="A180" s="65" t="s">
        <v>95</v>
      </c>
      <c r="B180" s="286" t="s">
        <v>96</v>
      </c>
      <c r="C180" s="286"/>
      <c r="D180" s="286"/>
      <c r="E180" s="286"/>
      <c r="F180" s="286"/>
      <c r="G180" s="286"/>
      <c r="H180" s="286"/>
      <c r="I180" s="286"/>
      <c r="J180" s="286"/>
      <c r="K180" s="286"/>
      <c r="L180" s="286"/>
      <c r="M180" s="286"/>
      <c r="N180" s="286"/>
      <c r="O180" s="286"/>
      <c r="P180" s="286"/>
      <c r="R180" s="9"/>
      <c r="S180" s="9"/>
      <c r="T180" s="10"/>
      <c r="X180" s="10"/>
      <c r="Y180" s="10"/>
      <c r="Z180" s="10"/>
    </row>
    <row r="181" spans="1:26" s="53" customFormat="1" ht="28.5" x14ac:dyDescent="0.25">
      <c r="A181" s="56" t="s">
        <v>97</v>
      </c>
      <c r="B181" s="273" t="s">
        <v>98</v>
      </c>
      <c r="C181" s="274"/>
      <c r="D181" s="274"/>
      <c r="E181" s="274"/>
      <c r="F181" s="274"/>
      <c r="G181" s="274"/>
      <c r="H181" s="274"/>
      <c r="I181" s="274"/>
      <c r="J181" s="274"/>
      <c r="K181" s="274"/>
      <c r="L181" s="274"/>
      <c r="M181" s="274"/>
      <c r="N181" s="274"/>
      <c r="O181" s="274"/>
      <c r="P181" s="274"/>
      <c r="Q181" s="274"/>
      <c r="R181" s="274"/>
      <c r="S181" s="274"/>
      <c r="T181" s="274"/>
      <c r="U181" s="274"/>
      <c r="V181" s="274"/>
      <c r="W181" s="274"/>
      <c r="X181" s="274"/>
      <c r="Y181" s="274"/>
      <c r="Z181" s="275"/>
    </row>
    <row r="182" spans="1:26" s="48" customFormat="1" x14ac:dyDescent="0.25">
      <c r="A182" s="57"/>
      <c r="B182" s="262" t="s">
        <v>394</v>
      </c>
      <c r="C182" s="263"/>
      <c r="D182" s="264"/>
      <c r="E182" s="268"/>
      <c r="F182" s="269"/>
      <c r="G182" s="270"/>
      <c r="H182" s="268"/>
      <c r="I182" s="269"/>
      <c r="J182" s="270"/>
      <c r="K182" s="268"/>
      <c r="L182" s="269"/>
      <c r="M182" s="269"/>
      <c r="N182" s="269"/>
      <c r="O182" s="269"/>
      <c r="P182" s="270"/>
      <c r="Q182" s="60"/>
      <c r="R182" s="60"/>
      <c r="S182" s="60"/>
      <c r="T182" s="77"/>
      <c r="U182" s="60"/>
      <c r="V182" s="60"/>
      <c r="W182" s="60"/>
      <c r="X182" s="77"/>
      <c r="Y182" s="265" t="s">
        <v>707</v>
      </c>
      <c r="Z182" s="47"/>
    </row>
    <row r="183" spans="1:26" s="48" customFormat="1" x14ac:dyDescent="0.25">
      <c r="A183" s="57"/>
      <c r="B183" s="262" t="s">
        <v>383</v>
      </c>
      <c r="C183" s="263"/>
      <c r="D183" s="264"/>
      <c r="E183" s="268"/>
      <c r="F183" s="269"/>
      <c r="G183" s="270"/>
      <c r="H183" s="268"/>
      <c r="I183" s="269"/>
      <c r="J183" s="270"/>
      <c r="K183" s="268"/>
      <c r="L183" s="269"/>
      <c r="M183" s="269"/>
      <c r="N183" s="269"/>
      <c r="O183" s="269"/>
      <c r="P183" s="270"/>
      <c r="Q183" s="60"/>
      <c r="R183" s="60"/>
      <c r="S183" s="60"/>
      <c r="T183" s="77"/>
      <c r="U183" s="60"/>
      <c r="V183" s="60"/>
      <c r="W183" s="60"/>
      <c r="X183" s="77"/>
      <c r="Y183" s="266"/>
      <c r="Z183" s="47"/>
    </row>
    <row r="184" spans="1:26" s="48" customFormat="1" x14ac:dyDescent="0.25">
      <c r="A184" s="57"/>
      <c r="B184" s="262" t="s">
        <v>384</v>
      </c>
      <c r="C184" s="263"/>
      <c r="D184" s="264"/>
      <c r="E184" s="268"/>
      <c r="F184" s="269"/>
      <c r="G184" s="270"/>
      <c r="H184" s="268"/>
      <c r="I184" s="269"/>
      <c r="J184" s="270"/>
      <c r="K184" s="268"/>
      <c r="L184" s="269"/>
      <c r="M184" s="269"/>
      <c r="N184" s="269"/>
      <c r="O184" s="269"/>
      <c r="P184" s="270"/>
      <c r="Q184" s="60"/>
      <c r="R184" s="60"/>
      <c r="S184" s="60"/>
      <c r="T184" s="77"/>
      <c r="U184" s="60"/>
      <c r="V184" s="60"/>
      <c r="W184" s="60"/>
      <c r="X184" s="77"/>
      <c r="Y184" s="266"/>
      <c r="Z184" s="47"/>
    </row>
    <row r="185" spans="1:26" s="48" customFormat="1" x14ac:dyDescent="0.25">
      <c r="A185" s="57"/>
      <c r="B185" s="262" t="s">
        <v>385</v>
      </c>
      <c r="C185" s="263"/>
      <c r="D185" s="264"/>
      <c r="E185" s="268"/>
      <c r="F185" s="269"/>
      <c r="G185" s="270"/>
      <c r="H185" s="268"/>
      <c r="I185" s="269"/>
      <c r="J185" s="270"/>
      <c r="K185" s="268"/>
      <c r="L185" s="269"/>
      <c r="M185" s="269"/>
      <c r="N185" s="269"/>
      <c r="O185" s="269"/>
      <c r="P185" s="270"/>
      <c r="Q185" s="60"/>
      <c r="R185" s="60"/>
      <c r="S185" s="60"/>
      <c r="T185" s="77"/>
      <c r="U185" s="60"/>
      <c r="V185" s="60"/>
      <c r="W185" s="60"/>
      <c r="X185" s="77"/>
      <c r="Y185" s="266"/>
      <c r="Z185" s="47"/>
    </row>
    <row r="186" spans="1:26" s="48" customFormat="1" x14ac:dyDescent="0.25">
      <c r="A186" s="57"/>
      <c r="B186" s="262" t="s">
        <v>386</v>
      </c>
      <c r="C186" s="263"/>
      <c r="D186" s="264"/>
      <c r="E186" s="268"/>
      <c r="F186" s="269"/>
      <c r="G186" s="270"/>
      <c r="H186" s="268"/>
      <c r="I186" s="269"/>
      <c r="J186" s="270"/>
      <c r="K186" s="268"/>
      <c r="L186" s="269"/>
      <c r="M186" s="269"/>
      <c r="N186" s="269"/>
      <c r="O186" s="269"/>
      <c r="P186" s="270"/>
      <c r="Q186" s="60"/>
      <c r="R186" s="60"/>
      <c r="S186" s="60"/>
      <c r="T186" s="77"/>
      <c r="U186" s="60"/>
      <c r="V186" s="60"/>
      <c r="W186" s="60"/>
      <c r="X186" s="77"/>
      <c r="Y186" s="266"/>
      <c r="Z186" s="47"/>
    </row>
    <row r="187" spans="1:26" s="48" customFormat="1" x14ac:dyDescent="0.25">
      <c r="A187" s="57"/>
      <c r="B187" s="262" t="s">
        <v>387</v>
      </c>
      <c r="C187" s="263"/>
      <c r="D187" s="264"/>
      <c r="E187" s="268"/>
      <c r="F187" s="269"/>
      <c r="G187" s="270"/>
      <c r="H187" s="268"/>
      <c r="I187" s="269"/>
      <c r="J187" s="270"/>
      <c r="K187" s="268"/>
      <c r="L187" s="269"/>
      <c r="M187" s="269"/>
      <c r="N187" s="269"/>
      <c r="O187" s="269"/>
      <c r="P187" s="270"/>
      <c r="Q187" s="60"/>
      <c r="R187" s="60"/>
      <c r="S187" s="60"/>
      <c r="T187" s="77"/>
      <c r="U187" s="60"/>
      <c r="V187" s="60"/>
      <c r="W187" s="60"/>
      <c r="X187" s="77"/>
      <c r="Y187" s="266"/>
      <c r="Z187" s="47"/>
    </row>
    <row r="188" spans="1:26" s="48" customFormat="1" x14ac:dyDescent="0.25">
      <c r="A188" s="57"/>
      <c r="B188" s="262" t="s">
        <v>388</v>
      </c>
      <c r="C188" s="263"/>
      <c r="D188" s="264"/>
      <c r="E188" s="268"/>
      <c r="F188" s="269"/>
      <c r="G188" s="270"/>
      <c r="H188" s="268"/>
      <c r="I188" s="269"/>
      <c r="J188" s="270"/>
      <c r="K188" s="268"/>
      <c r="L188" s="269"/>
      <c r="M188" s="269"/>
      <c r="N188" s="269"/>
      <c r="O188" s="269"/>
      <c r="P188" s="270"/>
      <c r="Q188" s="60"/>
      <c r="R188" s="60"/>
      <c r="S188" s="60"/>
      <c r="T188" s="77"/>
      <c r="U188" s="60"/>
      <c r="V188" s="60"/>
      <c r="W188" s="60"/>
      <c r="X188" s="77"/>
      <c r="Y188" s="266"/>
      <c r="Z188" s="47"/>
    </row>
    <row r="189" spans="1:26" s="48" customFormat="1" x14ac:dyDescent="0.25">
      <c r="A189" s="57"/>
      <c r="B189" s="262" t="s">
        <v>389</v>
      </c>
      <c r="C189" s="263"/>
      <c r="D189" s="264"/>
      <c r="E189" s="268"/>
      <c r="F189" s="269"/>
      <c r="G189" s="270"/>
      <c r="H189" s="268"/>
      <c r="I189" s="269"/>
      <c r="J189" s="270"/>
      <c r="K189" s="268"/>
      <c r="L189" s="269"/>
      <c r="M189" s="269"/>
      <c r="N189" s="269"/>
      <c r="O189" s="269"/>
      <c r="P189" s="270"/>
      <c r="Q189" s="60"/>
      <c r="R189" s="60"/>
      <c r="S189" s="60"/>
      <c r="T189" s="77"/>
      <c r="U189" s="60"/>
      <c r="V189" s="60"/>
      <c r="W189" s="60"/>
      <c r="X189" s="77"/>
      <c r="Y189" s="266"/>
      <c r="Z189" s="47"/>
    </row>
    <row r="190" spans="1:26" s="48" customFormat="1" x14ac:dyDescent="0.25">
      <c r="A190" s="57"/>
      <c r="B190" s="262" t="s">
        <v>390</v>
      </c>
      <c r="C190" s="263"/>
      <c r="D190" s="264"/>
      <c r="E190" s="268"/>
      <c r="F190" s="269"/>
      <c r="G190" s="270"/>
      <c r="H190" s="268"/>
      <c r="I190" s="269"/>
      <c r="J190" s="270"/>
      <c r="K190" s="268"/>
      <c r="L190" s="269"/>
      <c r="M190" s="269"/>
      <c r="N190" s="269"/>
      <c r="O190" s="269"/>
      <c r="P190" s="270"/>
      <c r="Q190" s="60"/>
      <c r="R190" s="60"/>
      <c r="S190" s="60"/>
      <c r="T190" s="77"/>
      <c r="U190" s="60"/>
      <c r="V190" s="60"/>
      <c r="W190" s="60"/>
      <c r="X190" s="77"/>
      <c r="Y190" s="266"/>
      <c r="Z190" s="47"/>
    </row>
    <row r="191" spans="1:26" s="48" customFormat="1" x14ac:dyDescent="0.25">
      <c r="A191" s="57"/>
      <c r="B191" s="262" t="s">
        <v>391</v>
      </c>
      <c r="C191" s="263"/>
      <c r="D191" s="264"/>
      <c r="E191" s="268"/>
      <c r="F191" s="269"/>
      <c r="G191" s="270"/>
      <c r="H191" s="268"/>
      <c r="I191" s="269"/>
      <c r="J191" s="270"/>
      <c r="K191" s="268"/>
      <c r="L191" s="269"/>
      <c r="M191" s="269"/>
      <c r="N191" s="269"/>
      <c r="O191" s="269"/>
      <c r="P191" s="270"/>
      <c r="Q191" s="60"/>
      <c r="R191" s="60"/>
      <c r="S191" s="60"/>
      <c r="T191" s="77"/>
      <c r="U191" s="60"/>
      <c r="V191" s="60"/>
      <c r="W191" s="60"/>
      <c r="X191" s="77"/>
      <c r="Y191" s="266"/>
      <c r="Z191" s="47"/>
    </row>
    <row r="192" spans="1:26" s="48" customFormat="1" x14ac:dyDescent="0.25">
      <c r="A192" s="57"/>
      <c r="B192" s="262" t="s">
        <v>392</v>
      </c>
      <c r="C192" s="263"/>
      <c r="D192" s="264"/>
      <c r="E192" s="268"/>
      <c r="F192" s="269"/>
      <c r="G192" s="270"/>
      <c r="H192" s="268"/>
      <c r="I192" s="269"/>
      <c r="J192" s="270"/>
      <c r="K192" s="268"/>
      <c r="L192" s="269"/>
      <c r="M192" s="269"/>
      <c r="N192" s="269"/>
      <c r="O192" s="269"/>
      <c r="P192" s="270"/>
      <c r="Q192" s="60"/>
      <c r="R192" s="60"/>
      <c r="S192" s="60"/>
      <c r="T192" s="77"/>
      <c r="U192" s="60"/>
      <c r="V192" s="60"/>
      <c r="W192" s="60"/>
      <c r="X192" s="77"/>
      <c r="Y192" s="266"/>
      <c r="Z192" s="47"/>
    </row>
    <row r="193" spans="1:26" s="48" customFormat="1" x14ac:dyDescent="0.25">
      <c r="A193" s="57"/>
      <c r="B193" s="262" t="s">
        <v>393</v>
      </c>
      <c r="C193" s="263"/>
      <c r="D193" s="264"/>
      <c r="E193" s="268"/>
      <c r="F193" s="269"/>
      <c r="G193" s="270"/>
      <c r="H193" s="268"/>
      <c r="I193" s="269"/>
      <c r="J193" s="270"/>
      <c r="K193" s="268"/>
      <c r="L193" s="269"/>
      <c r="M193" s="269"/>
      <c r="N193" s="269"/>
      <c r="O193" s="269"/>
      <c r="P193" s="270"/>
      <c r="Q193" s="60"/>
      <c r="R193" s="60"/>
      <c r="S193" s="60"/>
      <c r="T193" s="77"/>
      <c r="U193" s="60"/>
      <c r="V193" s="60"/>
      <c r="W193" s="60"/>
      <c r="X193" s="77"/>
      <c r="Y193" s="266"/>
      <c r="Z193" s="47"/>
    </row>
    <row r="194" spans="1:26" s="48" customFormat="1" x14ac:dyDescent="0.25">
      <c r="A194" s="57"/>
      <c r="B194" s="262" t="s">
        <v>395</v>
      </c>
      <c r="C194" s="263"/>
      <c r="D194" s="264"/>
      <c r="E194" s="268"/>
      <c r="F194" s="269"/>
      <c r="G194" s="270"/>
      <c r="H194" s="268"/>
      <c r="I194" s="269"/>
      <c r="J194" s="270"/>
      <c r="K194" s="268"/>
      <c r="L194" s="269"/>
      <c r="M194" s="269"/>
      <c r="N194" s="269"/>
      <c r="O194" s="269"/>
      <c r="P194" s="270"/>
      <c r="Q194" s="60"/>
      <c r="R194" s="60"/>
      <c r="S194" s="60"/>
      <c r="T194" s="77"/>
      <c r="U194" s="60"/>
      <c r="V194" s="60"/>
      <c r="W194" s="60"/>
      <c r="X194" s="77"/>
      <c r="Y194" s="267"/>
      <c r="Z194" s="47"/>
    </row>
    <row r="195" spans="1:26" x14ac:dyDescent="0.25">
      <c r="A195" s="277"/>
      <c r="B195" s="278" t="s">
        <v>99</v>
      </c>
      <c r="C195" s="260" t="s">
        <v>7</v>
      </c>
      <c r="D195" s="64" t="s">
        <v>18</v>
      </c>
      <c r="E195" s="16">
        <v>92</v>
      </c>
      <c r="F195" s="16">
        <v>92</v>
      </c>
      <c r="G195" s="16">
        <v>92</v>
      </c>
      <c r="H195" s="16">
        <v>92</v>
      </c>
      <c r="I195" s="16">
        <v>100</v>
      </c>
      <c r="J195" s="16">
        <v>100</v>
      </c>
      <c r="K195" s="16">
        <v>100</v>
      </c>
      <c r="L195" s="16">
        <v>100</v>
      </c>
      <c r="M195" s="16">
        <v>100</v>
      </c>
      <c r="N195" s="16">
        <v>100</v>
      </c>
      <c r="O195" s="16">
        <v>100</v>
      </c>
      <c r="P195" s="16">
        <v>100</v>
      </c>
      <c r="T195" s="277" t="s">
        <v>100</v>
      </c>
      <c r="X195" s="44"/>
      <c r="Y195" s="76"/>
      <c r="Z195" s="44"/>
    </row>
    <row r="196" spans="1:26" x14ac:dyDescent="0.25">
      <c r="A196" s="277"/>
      <c r="B196" s="278"/>
      <c r="C196" s="261"/>
      <c r="D196" s="64" t="s">
        <v>20</v>
      </c>
      <c r="E196" s="16">
        <v>92</v>
      </c>
      <c r="F196" s="16">
        <v>92</v>
      </c>
      <c r="G196" s="16">
        <v>92</v>
      </c>
      <c r="H196" s="16">
        <v>92</v>
      </c>
      <c r="I196" s="16">
        <v>100</v>
      </c>
      <c r="J196" s="16">
        <v>100</v>
      </c>
      <c r="K196" s="16">
        <v>100</v>
      </c>
      <c r="L196" s="16">
        <v>100</v>
      </c>
      <c r="M196" s="16">
        <v>100</v>
      </c>
      <c r="N196" s="16">
        <v>100</v>
      </c>
      <c r="O196" s="16">
        <v>100</v>
      </c>
      <c r="P196" s="16">
        <v>100</v>
      </c>
      <c r="T196" s="277"/>
      <c r="X196" s="44"/>
      <c r="Y196" s="76"/>
      <c r="Z196" s="44"/>
    </row>
    <row r="197" spans="1:26" x14ac:dyDescent="0.25">
      <c r="A197" s="277"/>
      <c r="B197" s="278" t="s">
        <v>101</v>
      </c>
      <c r="C197" s="260" t="s">
        <v>27</v>
      </c>
      <c r="D197" s="64" t="s">
        <v>18</v>
      </c>
      <c r="E197" s="11">
        <v>23200</v>
      </c>
      <c r="F197" s="11">
        <v>23897</v>
      </c>
      <c r="G197" s="11">
        <v>24614</v>
      </c>
      <c r="H197" s="11">
        <v>25352</v>
      </c>
      <c r="I197" s="11">
        <v>26113</v>
      </c>
      <c r="J197" s="11">
        <v>26896</v>
      </c>
      <c r="K197" s="11">
        <v>27703</v>
      </c>
      <c r="L197" s="11">
        <v>28534</v>
      </c>
      <c r="M197" s="11">
        <v>29390</v>
      </c>
      <c r="N197" s="11">
        <v>30272</v>
      </c>
      <c r="O197" s="11">
        <v>31180</v>
      </c>
      <c r="P197" s="11">
        <v>32115</v>
      </c>
      <c r="T197" s="277" t="s">
        <v>100</v>
      </c>
      <c r="X197" s="44"/>
      <c r="Y197" s="76"/>
      <c r="Z197" s="44"/>
    </row>
    <row r="198" spans="1:26" x14ac:dyDescent="0.25">
      <c r="A198" s="277"/>
      <c r="B198" s="278"/>
      <c r="C198" s="261"/>
      <c r="D198" s="64" t="s">
        <v>20</v>
      </c>
      <c r="E198" s="11">
        <f>E197*1.05</f>
        <v>24360</v>
      </c>
      <c r="F198" s="11">
        <f t="shared" ref="F198:P198" si="14">F197*1.05</f>
        <v>25091.850000000002</v>
      </c>
      <c r="G198" s="11">
        <f t="shared" si="14"/>
        <v>25844.7</v>
      </c>
      <c r="H198" s="11">
        <f t="shared" si="14"/>
        <v>26619.600000000002</v>
      </c>
      <c r="I198" s="11">
        <f t="shared" si="14"/>
        <v>27418.65</v>
      </c>
      <c r="J198" s="11">
        <f t="shared" si="14"/>
        <v>28240.800000000003</v>
      </c>
      <c r="K198" s="11">
        <f t="shared" si="14"/>
        <v>29088.15</v>
      </c>
      <c r="L198" s="11">
        <f t="shared" si="14"/>
        <v>29960.7</v>
      </c>
      <c r="M198" s="11">
        <f t="shared" si="14"/>
        <v>30859.5</v>
      </c>
      <c r="N198" s="11">
        <f t="shared" si="14"/>
        <v>31785.600000000002</v>
      </c>
      <c r="O198" s="11">
        <f t="shared" si="14"/>
        <v>32739</v>
      </c>
      <c r="P198" s="11">
        <f t="shared" si="14"/>
        <v>33720.75</v>
      </c>
      <c r="T198" s="277"/>
      <c r="X198" s="44"/>
      <c r="Y198" s="76"/>
      <c r="Z198" s="44"/>
    </row>
    <row r="199" spans="1:26" s="3" customFormat="1" x14ac:dyDescent="0.25">
      <c r="A199" s="198"/>
      <c r="B199" s="237" t="s">
        <v>102</v>
      </c>
      <c r="C199" s="271" t="s">
        <v>7</v>
      </c>
      <c r="D199" s="73" t="s">
        <v>18</v>
      </c>
      <c r="E199" s="26">
        <v>65</v>
      </c>
      <c r="F199" s="26">
        <v>73</v>
      </c>
      <c r="G199" s="26">
        <v>82</v>
      </c>
      <c r="H199" s="26">
        <v>85</v>
      </c>
      <c r="I199" s="26">
        <v>85</v>
      </c>
      <c r="J199" s="26">
        <v>85</v>
      </c>
      <c r="K199" s="26">
        <v>85</v>
      </c>
      <c r="L199" s="26">
        <v>85</v>
      </c>
      <c r="M199" s="26">
        <v>85</v>
      </c>
      <c r="N199" s="26">
        <v>85</v>
      </c>
      <c r="O199" s="26">
        <v>85</v>
      </c>
      <c r="P199" s="26">
        <v>85</v>
      </c>
      <c r="T199" s="198" t="s">
        <v>100</v>
      </c>
      <c r="X199" s="45"/>
      <c r="Y199" s="62"/>
      <c r="Z199" s="45"/>
    </row>
    <row r="200" spans="1:26" s="3" customFormat="1" x14ac:dyDescent="0.25">
      <c r="A200" s="198"/>
      <c r="B200" s="237"/>
      <c r="C200" s="272"/>
      <c r="D200" s="73" t="s">
        <v>20</v>
      </c>
      <c r="E200" s="26">
        <v>69</v>
      </c>
      <c r="F200" s="26">
        <v>77</v>
      </c>
      <c r="G200" s="26">
        <v>85</v>
      </c>
      <c r="H200" s="26">
        <v>90</v>
      </c>
      <c r="I200" s="26">
        <v>90</v>
      </c>
      <c r="J200" s="26">
        <v>90</v>
      </c>
      <c r="K200" s="26">
        <v>90</v>
      </c>
      <c r="L200" s="26">
        <v>90</v>
      </c>
      <c r="M200" s="26">
        <v>90</v>
      </c>
      <c r="N200" s="26">
        <v>90</v>
      </c>
      <c r="O200" s="26">
        <v>90</v>
      </c>
      <c r="P200" s="26">
        <v>90</v>
      </c>
      <c r="T200" s="198"/>
      <c r="X200" s="45"/>
      <c r="Y200" s="62"/>
      <c r="Z200" s="45"/>
    </row>
    <row r="201" spans="1:26" s="53" customFormat="1" ht="28.5" x14ac:dyDescent="0.25">
      <c r="A201" s="56" t="s">
        <v>103</v>
      </c>
      <c r="B201" s="273" t="s">
        <v>104</v>
      </c>
      <c r="C201" s="274"/>
      <c r="D201" s="274"/>
      <c r="E201" s="274"/>
      <c r="F201" s="274"/>
      <c r="G201" s="274"/>
      <c r="H201" s="274"/>
      <c r="I201" s="274"/>
      <c r="J201" s="274"/>
      <c r="K201" s="274"/>
      <c r="L201" s="274"/>
      <c r="M201" s="274"/>
      <c r="N201" s="274"/>
      <c r="O201" s="274"/>
      <c r="P201" s="274"/>
      <c r="Q201" s="274"/>
      <c r="R201" s="274"/>
      <c r="S201" s="274"/>
      <c r="T201" s="274"/>
      <c r="U201" s="274"/>
      <c r="V201" s="274"/>
      <c r="W201" s="274"/>
      <c r="X201" s="274"/>
      <c r="Y201" s="274"/>
      <c r="Z201" s="275"/>
    </row>
    <row r="202" spans="1:26" s="48" customFormat="1" x14ac:dyDescent="0.25">
      <c r="A202" s="77"/>
      <c r="B202" s="262" t="s">
        <v>399</v>
      </c>
      <c r="C202" s="263"/>
      <c r="D202" s="264"/>
      <c r="E202" s="268"/>
      <c r="F202" s="269"/>
      <c r="G202" s="270"/>
      <c r="H202" s="268"/>
      <c r="I202" s="269"/>
      <c r="J202" s="270"/>
      <c r="K202" s="268"/>
      <c r="L202" s="269"/>
      <c r="M202" s="269"/>
      <c r="N202" s="269"/>
      <c r="O202" s="269"/>
      <c r="P202" s="270"/>
      <c r="Q202" s="60"/>
      <c r="R202" s="60"/>
      <c r="S202" s="60"/>
      <c r="T202" s="77"/>
      <c r="U202" s="60"/>
      <c r="V202" s="60"/>
      <c r="W202" s="60"/>
      <c r="X202" s="77"/>
      <c r="Y202" s="265" t="s">
        <v>707</v>
      </c>
      <c r="Z202" s="47"/>
    </row>
    <row r="203" spans="1:26" s="48" customFormat="1" x14ac:dyDescent="0.25">
      <c r="A203" s="77"/>
      <c r="B203" s="262" t="s">
        <v>396</v>
      </c>
      <c r="C203" s="263"/>
      <c r="D203" s="264"/>
      <c r="E203" s="268"/>
      <c r="F203" s="269"/>
      <c r="G203" s="270"/>
      <c r="H203" s="268"/>
      <c r="I203" s="269"/>
      <c r="J203" s="270"/>
      <c r="K203" s="268"/>
      <c r="L203" s="269"/>
      <c r="M203" s="269"/>
      <c r="N203" s="269"/>
      <c r="O203" s="269"/>
      <c r="P203" s="270"/>
      <c r="Q203" s="60"/>
      <c r="R203" s="60"/>
      <c r="S203" s="60"/>
      <c r="T203" s="77"/>
      <c r="U203" s="60"/>
      <c r="V203" s="60"/>
      <c r="W203" s="60"/>
      <c r="X203" s="77"/>
      <c r="Y203" s="266"/>
      <c r="Z203" s="47"/>
    </row>
    <row r="204" spans="1:26" s="48" customFormat="1" x14ac:dyDescent="0.25">
      <c r="A204" s="77"/>
      <c r="B204" s="262" t="s">
        <v>397</v>
      </c>
      <c r="C204" s="263"/>
      <c r="D204" s="264"/>
      <c r="E204" s="268"/>
      <c r="F204" s="269"/>
      <c r="G204" s="270"/>
      <c r="H204" s="268"/>
      <c r="I204" s="269"/>
      <c r="J204" s="270"/>
      <c r="K204" s="268"/>
      <c r="L204" s="269"/>
      <c r="M204" s="269"/>
      <c r="N204" s="269"/>
      <c r="O204" s="269"/>
      <c r="P204" s="270"/>
      <c r="Q204" s="60"/>
      <c r="R204" s="60"/>
      <c r="S204" s="60"/>
      <c r="T204" s="77"/>
      <c r="U204" s="60"/>
      <c r="V204" s="60"/>
      <c r="W204" s="60"/>
      <c r="X204" s="77"/>
      <c r="Y204" s="266"/>
      <c r="Z204" s="47"/>
    </row>
    <row r="205" spans="1:26" s="48" customFormat="1" x14ac:dyDescent="0.25">
      <c r="A205" s="77"/>
      <c r="B205" s="262" t="s">
        <v>398</v>
      </c>
      <c r="C205" s="263"/>
      <c r="D205" s="264"/>
      <c r="E205" s="268"/>
      <c r="F205" s="269"/>
      <c r="G205" s="270"/>
      <c r="H205" s="268"/>
      <c r="I205" s="269"/>
      <c r="J205" s="270"/>
      <c r="K205" s="268"/>
      <c r="L205" s="269"/>
      <c r="M205" s="269"/>
      <c r="N205" s="269"/>
      <c r="O205" s="269"/>
      <c r="P205" s="270"/>
      <c r="Q205" s="60"/>
      <c r="R205" s="60"/>
      <c r="S205" s="60"/>
      <c r="T205" s="77"/>
      <c r="U205" s="60"/>
      <c r="V205" s="60"/>
      <c r="W205" s="60"/>
      <c r="X205" s="77"/>
      <c r="Y205" s="266"/>
      <c r="Z205" s="47"/>
    </row>
    <row r="206" spans="1:26" s="48" customFormat="1" x14ac:dyDescent="0.25">
      <c r="A206" s="77"/>
      <c r="B206" s="262" t="s">
        <v>400</v>
      </c>
      <c r="C206" s="263"/>
      <c r="D206" s="264"/>
      <c r="E206" s="268"/>
      <c r="F206" s="269"/>
      <c r="G206" s="270"/>
      <c r="H206" s="268"/>
      <c r="I206" s="269"/>
      <c r="J206" s="270"/>
      <c r="K206" s="268"/>
      <c r="L206" s="269"/>
      <c r="M206" s="269"/>
      <c r="N206" s="269"/>
      <c r="O206" s="269"/>
      <c r="P206" s="270"/>
      <c r="Q206" s="60"/>
      <c r="R206" s="60"/>
      <c r="S206" s="60"/>
      <c r="T206" s="77"/>
      <c r="U206" s="60"/>
      <c r="V206" s="60"/>
      <c r="W206" s="60"/>
      <c r="X206" s="77"/>
      <c r="Y206" s="267"/>
      <c r="Z206" s="47"/>
    </row>
    <row r="207" spans="1:26" x14ac:dyDescent="0.25">
      <c r="A207" s="277"/>
      <c r="B207" s="278" t="s">
        <v>105</v>
      </c>
      <c r="C207" s="260" t="s">
        <v>7</v>
      </c>
      <c r="D207" s="64" t="s">
        <v>18</v>
      </c>
      <c r="E207" s="16">
        <v>75</v>
      </c>
      <c r="F207" s="16">
        <v>75</v>
      </c>
      <c r="G207" s="16">
        <v>75</v>
      </c>
      <c r="H207" s="16">
        <v>75</v>
      </c>
      <c r="I207" s="16">
        <v>75</v>
      </c>
      <c r="J207" s="16">
        <v>75</v>
      </c>
      <c r="K207" s="16">
        <v>75</v>
      </c>
      <c r="L207" s="16">
        <v>75</v>
      </c>
      <c r="M207" s="16">
        <v>75</v>
      </c>
      <c r="N207" s="16">
        <v>75</v>
      </c>
      <c r="O207" s="16">
        <v>75</v>
      </c>
      <c r="P207" s="16">
        <v>75</v>
      </c>
      <c r="T207" s="277" t="s">
        <v>100</v>
      </c>
      <c r="X207" s="44"/>
      <c r="Y207" s="76"/>
      <c r="Z207" s="44"/>
    </row>
    <row r="208" spans="1:26" x14ac:dyDescent="0.25">
      <c r="A208" s="277"/>
      <c r="B208" s="278"/>
      <c r="C208" s="261"/>
      <c r="D208" s="64" t="s">
        <v>20</v>
      </c>
      <c r="E208" s="16">
        <v>75</v>
      </c>
      <c r="F208" s="16">
        <v>75</v>
      </c>
      <c r="G208" s="16">
        <v>75</v>
      </c>
      <c r="H208" s="16">
        <v>76</v>
      </c>
      <c r="I208" s="16">
        <v>76</v>
      </c>
      <c r="J208" s="16">
        <v>76</v>
      </c>
      <c r="K208" s="16">
        <v>77</v>
      </c>
      <c r="L208" s="16">
        <v>77</v>
      </c>
      <c r="M208" s="16">
        <v>77</v>
      </c>
      <c r="N208" s="16">
        <v>77</v>
      </c>
      <c r="O208" s="16">
        <v>77</v>
      </c>
      <c r="P208" s="16">
        <v>77</v>
      </c>
      <c r="T208" s="277"/>
      <c r="X208" s="44"/>
      <c r="Y208" s="76"/>
      <c r="Z208" s="44"/>
    </row>
    <row r="209" spans="1:26" x14ac:dyDescent="0.25">
      <c r="A209" s="277"/>
      <c r="B209" s="278" t="s">
        <v>106</v>
      </c>
      <c r="C209" s="260" t="s">
        <v>7</v>
      </c>
      <c r="D209" s="64" t="s">
        <v>18</v>
      </c>
      <c r="E209" s="16">
        <v>88</v>
      </c>
      <c r="F209" s="16">
        <v>88</v>
      </c>
      <c r="G209" s="16">
        <v>88</v>
      </c>
      <c r="H209" s="16">
        <v>88</v>
      </c>
      <c r="I209" s="16">
        <v>88</v>
      </c>
      <c r="J209" s="16">
        <v>88</v>
      </c>
      <c r="K209" s="16">
        <v>88</v>
      </c>
      <c r="L209" s="16">
        <v>88</v>
      </c>
      <c r="M209" s="16">
        <v>88</v>
      </c>
      <c r="N209" s="16">
        <v>88</v>
      </c>
      <c r="O209" s="16">
        <v>88</v>
      </c>
      <c r="P209" s="16">
        <v>88</v>
      </c>
      <c r="T209" s="277" t="s">
        <v>100</v>
      </c>
      <c r="X209" s="44"/>
      <c r="Y209" s="76"/>
      <c r="Z209" s="44"/>
    </row>
    <row r="210" spans="1:26" x14ac:dyDescent="0.25">
      <c r="A210" s="277"/>
      <c r="B210" s="278"/>
      <c r="C210" s="261"/>
      <c r="D210" s="64" t="s">
        <v>20</v>
      </c>
      <c r="E210" s="16">
        <v>88</v>
      </c>
      <c r="F210" s="16">
        <v>88</v>
      </c>
      <c r="G210" s="16">
        <v>88</v>
      </c>
      <c r="H210" s="16">
        <v>89</v>
      </c>
      <c r="I210" s="16">
        <v>89</v>
      </c>
      <c r="J210" s="16">
        <v>89</v>
      </c>
      <c r="K210" s="16">
        <v>90</v>
      </c>
      <c r="L210" s="16">
        <v>90</v>
      </c>
      <c r="M210" s="16">
        <v>90</v>
      </c>
      <c r="N210" s="16">
        <v>90</v>
      </c>
      <c r="O210" s="16">
        <v>90</v>
      </c>
      <c r="P210" s="16">
        <v>90</v>
      </c>
      <c r="T210" s="277"/>
      <c r="X210" s="44"/>
      <c r="Y210" s="76"/>
      <c r="Z210" s="44"/>
    </row>
    <row r="211" spans="1:26" s="53" customFormat="1" ht="28.5" x14ac:dyDescent="0.25">
      <c r="A211" s="56" t="s">
        <v>107</v>
      </c>
      <c r="B211" s="273" t="s">
        <v>108</v>
      </c>
      <c r="C211" s="274"/>
      <c r="D211" s="274"/>
      <c r="E211" s="274"/>
      <c r="F211" s="274"/>
      <c r="G211" s="274"/>
      <c r="H211" s="274"/>
      <c r="I211" s="274"/>
      <c r="J211" s="274"/>
      <c r="K211" s="274"/>
      <c r="L211" s="274"/>
      <c r="M211" s="274"/>
      <c r="N211" s="274"/>
      <c r="O211" s="274"/>
      <c r="P211" s="274"/>
      <c r="Q211" s="274"/>
      <c r="R211" s="274"/>
      <c r="S211" s="274"/>
      <c r="T211" s="274"/>
      <c r="U211" s="274"/>
      <c r="V211" s="274"/>
      <c r="W211" s="274"/>
      <c r="X211" s="274"/>
      <c r="Y211" s="274"/>
      <c r="Z211" s="275"/>
    </row>
    <row r="212" spans="1:26" s="48" customFormat="1" x14ac:dyDescent="0.25">
      <c r="A212" s="57"/>
      <c r="B212" s="262" t="s">
        <v>404</v>
      </c>
      <c r="C212" s="263"/>
      <c r="D212" s="264"/>
      <c r="E212" s="268"/>
      <c r="F212" s="269"/>
      <c r="G212" s="270"/>
      <c r="H212" s="268"/>
      <c r="I212" s="269"/>
      <c r="J212" s="270"/>
      <c r="K212" s="268"/>
      <c r="L212" s="269"/>
      <c r="M212" s="269"/>
      <c r="N212" s="269"/>
      <c r="O212" s="269"/>
      <c r="P212" s="270"/>
      <c r="Q212" s="60"/>
      <c r="R212" s="60"/>
      <c r="S212" s="60"/>
      <c r="T212" s="77"/>
      <c r="U212" s="60"/>
      <c r="V212" s="60"/>
      <c r="W212" s="60"/>
      <c r="X212" s="77"/>
      <c r="Y212" s="265" t="s">
        <v>707</v>
      </c>
      <c r="Z212" s="47"/>
    </row>
    <row r="213" spans="1:26" s="48" customFormat="1" x14ac:dyDescent="0.25">
      <c r="A213" s="57"/>
      <c r="B213" s="262" t="s">
        <v>401</v>
      </c>
      <c r="C213" s="263"/>
      <c r="D213" s="264"/>
      <c r="E213" s="268"/>
      <c r="F213" s="269"/>
      <c r="G213" s="270"/>
      <c r="H213" s="268"/>
      <c r="I213" s="269"/>
      <c r="J213" s="270"/>
      <c r="K213" s="268"/>
      <c r="L213" s="269"/>
      <c r="M213" s="269"/>
      <c r="N213" s="269"/>
      <c r="O213" s="269"/>
      <c r="P213" s="270"/>
      <c r="Q213" s="60"/>
      <c r="R213" s="60"/>
      <c r="S213" s="60"/>
      <c r="T213" s="77"/>
      <c r="U213" s="60"/>
      <c r="V213" s="60"/>
      <c r="W213" s="60"/>
      <c r="X213" s="77"/>
      <c r="Y213" s="266"/>
      <c r="Z213" s="47"/>
    </row>
    <row r="214" spans="1:26" s="48" customFormat="1" x14ac:dyDescent="0.25">
      <c r="A214" s="57"/>
      <c r="B214" s="262" t="s">
        <v>402</v>
      </c>
      <c r="C214" s="263"/>
      <c r="D214" s="264"/>
      <c r="E214" s="268"/>
      <c r="F214" s="269"/>
      <c r="G214" s="270"/>
      <c r="H214" s="268"/>
      <c r="I214" s="269"/>
      <c r="J214" s="270"/>
      <c r="K214" s="268"/>
      <c r="L214" s="269"/>
      <c r="M214" s="269"/>
      <c r="N214" s="269"/>
      <c r="O214" s="269"/>
      <c r="P214" s="270"/>
      <c r="Q214" s="60"/>
      <c r="R214" s="60"/>
      <c r="S214" s="60"/>
      <c r="T214" s="77"/>
      <c r="U214" s="60"/>
      <c r="V214" s="60"/>
      <c r="W214" s="60"/>
      <c r="X214" s="77"/>
      <c r="Y214" s="266"/>
      <c r="Z214" s="47"/>
    </row>
    <row r="215" spans="1:26" s="48" customFormat="1" x14ac:dyDescent="0.25">
      <c r="A215" s="57"/>
      <c r="B215" s="262" t="s">
        <v>403</v>
      </c>
      <c r="C215" s="263"/>
      <c r="D215" s="264"/>
      <c r="E215" s="268"/>
      <c r="F215" s="269"/>
      <c r="G215" s="270"/>
      <c r="H215" s="268"/>
      <c r="I215" s="269"/>
      <c r="J215" s="270"/>
      <c r="K215" s="268"/>
      <c r="L215" s="269"/>
      <c r="M215" s="269"/>
      <c r="N215" s="269"/>
      <c r="O215" s="269"/>
      <c r="P215" s="270"/>
      <c r="Q215" s="60"/>
      <c r="R215" s="60"/>
      <c r="S215" s="60"/>
      <c r="T215" s="77"/>
      <c r="U215" s="60"/>
      <c r="V215" s="60"/>
      <c r="W215" s="60"/>
      <c r="X215" s="77"/>
      <c r="Y215" s="266"/>
      <c r="Z215" s="47"/>
    </row>
    <row r="216" spans="1:26" s="48" customFormat="1" x14ac:dyDescent="0.25">
      <c r="A216" s="57"/>
      <c r="B216" s="262" t="s">
        <v>405</v>
      </c>
      <c r="C216" s="263"/>
      <c r="D216" s="264"/>
      <c r="E216" s="268"/>
      <c r="F216" s="269"/>
      <c r="G216" s="270"/>
      <c r="H216" s="268"/>
      <c r="I216" s="269"/>
      <c r="J216" s="270"/>
      <c r="K216" s="268"/>
      <c r="L216" s="269"/>
      <c r="M216" s="269"/>
      <c r="N216" s="269"/>
      <c r="O216" s="269"/>
      <c r="P216" s="270"/>
      <c r="Q216" s="60"/>
      <c r="R216" s="60"/>
      <c r="S216" s="60"/>
      <c r="T216" s="77"/>
      <c r="U216" s="60"/>
      <c r="V216" s="60"/>
      <c r="W216" s="60"/>
      <c r="X216" s="77"/>
      <c r="Y216" s="267"/>
      <c r="Z216" s="47"/>
    </row>
    <row r="217" spans="1:26" x14ac:dyDescent="0.25">
      <c r="A217" s="277"/>
      <c r="B217" s="278" t="s">
        <v>109</v>
      </c>
      <c r="C217" s="260" t="s">
        <v>7</v>
      </c>
      <c r="D217" s="64" t="s">
        <v>18</v>
      </c>
      <c r="E217" s="16">
        <v>100</v>
      </c>
      <c r="F217" s="16">
        <v>100</v>
      </c>
      <c r="G217" s="16">
        <v>100</v>
      </c>
      <c r="H217" s="16">
        <v>100</v>
      </c>
      <c r="I217" s="16">
        <v>100</v>
      </c>
      <c r="J217" s="16">
        <v>100</v>
      </c>
      <c r="K217" s="16">
        <v>100</v>
      </c>
      <c r="L217" s="16">
        <v>100</v>
      </c>
      <c r="M217" s="16">
        <v>100</v>
      </c>
      <c r="N217" s="16">
        <v>100</v>
      </c>
      <c r="O217" s="16">
        <v>100</v>
      </c>
      <c r="P217" s="16">
        <v>100</v>
      </c>
      <c r="T217" s="277" t="s">
        <v>100</v>
      </c>
      <c r="X217" s="44"/>
      <c r="Y217" s="76"/>
      <c r="Z217" s="44"/>
    </row>
    <row r="218" spans="1:26" x14ac:dyDescent="0.25">
      <c r="A218" s="277"/>
      <c r="B218" s="278"/>
      <c r="C218" s="261"/>
      <c r="D218" s="64" t="s">
        <v>20</v>
      </c>
      <c r="E218" s="16">
        <v>100</v>
      </c>
      <c r="F218" s="16">
        <v>100</v>
      </c>
      <c r="G218" s="16">
        <v>100</v>
      </c>
      <c r="H218" s="16">
        <v>100</v>
      </c>
      <c r="I218" s="16">
        <v>100</v>
      </c>
      <c r="J218" s="16">
        <v>100</v>
      </c>
      <c r="K218" s="16">
        <v>100</v>
      </c>
      <c r="L218" s="16">
        <v>100</v>
      </c>
      <c r="M218" s="16">
        <v>100</v>
      </c>
      <c r="N218" s="16">
        <v>100</v>
      </c>
      <c r="O218" s="16">
        <v>100</v>
      </c>
      <c r="P218" s="16">
        <v>100</v>
      </c>
      <c r="T218" s="277"/>
      <c r="X218" s="44"/>
      <c r="Y218" s="76"/>
      <c r="Z218" s="44"/>
    </row>
    <row r="219" spans="1:26" x14ac:dyDescent="0.25">
      <c r="A219" s="277"/>
      <c r="B219" s="278" t="s">
        <v>110</v>
      </c>
      <c r="C219" s="260" t="s">
        <v>7</v>
      </c>
      <c r="D219" s="64" t="s">
        <v>18</v>
      </c>
      <c r="E219" s="16">
        <v>66</v>
      </c>
      <c r="F219" s="16">
        <v>66</v>
      </c>
      <c r="G219" s="16">
        <v>66</v>
      </c>
      <c r="H219" s="16">
        <v>66</v>
      </c>
      <c r="I219" s="16">
        <v>66</v>
      </c>
      <c r="J219" s="16">
        <v>66</v>
      </c>
      <c r="K219" s="16">
        <v>66</v>
      </c>
      <c r="L219" s="16">
        <v>66</v>
      </c>
      <c r="M219" s="16">
        <v>66</v>
      </c>
      <c r="N219" s="16">
        <v>66</v>
      </c>
      <c r="O219" s="16">
        <v>66</v>
      </c>
      <c r="P219" s="16">
        <v>66</v>
      </c>
      <c r="T219" s="277" t="s">
        <v>100</v>
      </c>
      <c r="X219" s="44"/>
      <c r="Y219" s="76"/>
      <c r="Z219" s="44"/>
    </row>
    <row r="220" spans="1:26" x14ac:dyDescent="0.25">
      <c r="A220" s="277"/>
      <c r="B220" s="278"/>
      <c r="C220" s="261"/>
      <c r="D220" s="64" t="s">
        <v>20</v>
      </c>
      <c r="E220" s="16">
        <v>66</v>
      </c>
      <c r="F220" s="16">
        <v>66</v>
      </c>
      <c r="G220" s="16">
        <v>66</v>
      </c>
      <c r="H220" s="16">
        <v>67</v>
      </c>
      <c r="I220" s="16">
        <v>67</v>
      </c>
      <c r="J220" s="16">
        <v>67</v>
      </c>
      <c r="K220" s="16">
        <v>68</v>
      </c>
      <c r="L220" s="16">
        <v>68</v>
      </c>
      <c r="M220" s="16">
        <v>68</v>
      </c>
      <c r="N220" s="16">
        <v>68</v>
      </c>
      <c r="O220" s="16">
        <v>68</v>
      </c>
      <c r="P220" s="16">
        <v>68</v>
      </c>
      <c r="T220" s="277"/>
      <c r="X220" s="44"/>
      <c r="Y220" s="76"/>
      <c r="Z220" s="44"/>
    </row>
    <row r="221" spans="1:26" s="53" customFormat="1" ht="28.5" x14ac:dyDescent="0.25">
      <c r="A221" s="56" t="s">
        <v>111</v>
      </c>
      <c r="B221" s="273" t="s">
        <v>112</v>
      </c>
      <c r="C221" s="274"/>
      <c r="D221" s="274"/>
      <c r="E221" s="274"/>
      <c r="F221" s="274"/>
      <c r="G221" s="274"/>
      <c r="H221" s="274"/>
      <c r="I221" s="274"/>
      <c r="J221" s="274"/>
      <c r="K221" s="274"/>
      <c r="L221" s="274"/>
      <c r="M221" s="274"/>
      <c r="N221" s="274"/>
      <c r="O221" s="274"/>
      <c r="P221" s="274"/>
      <c r="Q221" s="274"/>
      <c r="R221" s="274"/>
      <c r="S221" s="274"/>
      <c r="T221" s="274"/>
      <c r="U221" s="274"/>
      <c r="V221" s="274"/>
      <c r="W221" s="274"/>
      <c r="X221" s="274"/>
      <c r="Y221" s="274"/>
      <c r="Z221" s="275"/>
    </row>
    <row r="222" spans="1:26" s="48" customFormat="1" x14ac:dyDescent="0.25">
      <c r="A222" s="57"/>
      <c r="B222" s="262" t="s">
        <v>408</v>
      </c>
      <c r="C222" s="263"/>
      <c r="D222" s="264"/>
      <c r="E222" s="268"/>
      <c r="F222" s="269"/>
      <c r="G222" s="270"/>
      <c r="H222" s="268"/>
      <c r="I222" s="269"/>
      <c r="J222" s="270"/>
      <c r="K222" s="268"/>
      <c r="L222" s="269"/>
      <c r="M222" s="269"/>
      <c r="N222" s="269"/>
      <c r="O222" s="269"/>
      <c r="P222" s="270"/>
      <c r="Q222" s="60"/>
      <c r="R222" s="60"/>
      <c r="S222" s="60"/>
      <c r="T222" s="77"/>
      <c r="U222" s="60"/>
      <c r="V222" s="60"/>
      <c r="W222" s="60"/>
      <c r="X222" s="77"/>
      <c r="Y222" s="265" t="s">
        <v>707</v>
      </c>
      <c r="Z222" s="47"/>
    </row>
    <row r="223" spans="1:26" s="48" customFormat="1" x14ac:dyDescent="0.25">
      <c r="A223" s="57"/>
      <c r="B223" s="262" t="s">
        <v>406</v>
      </c>
      <c r="C223" s="263"/>
      <c r="D223" s="264"/>
      <c r="E223" s="268"/>
      <c r="F223" s="269"/>
      <c r="G223" s="270"/>
      <c r="H223" s="268"/>
      <c r="I223" s="269"/>
      <c r="J223" s="270"/>
      <c r="K223" s="268"/>
      <c r="L223" s="269"/>
      <c r="M223" s="269"/>
      <c r="N223" s="269"/>
      <c r="O223" s="269"/>
      <c r="P223" s="270"/>
      <c r="Q223" s="60"/>
      <c r="R223" s="60"/>
      <c r="S223" s="60"/>
      <c r="T223" s="77"/>
      <c r="U223" s="60"/>
      <c r="V223" s="60"/>
      <c r="W223" s="60"/>
      <c r="X223" s="77"/>
      <c r="Y223" s="266"/>
      <c r="Z223" s="47"/>
    </row>
    <row r="224" spans="1:26" s="48" customFormat="1" x14ac:dyDescent="0.25">
      <c r="A224" s="57"/>
      <c r="B224" s="262" t="s">
        <v>407</v>
      </c>
      <c r="C224" s="263"/>
      <c r="D224" s="264"/>
      <c r="E224" s="268"/>
      <c r="F224" s="269"/>
      <c r="G224" s="270"/>
      <c r="H224" s="268"/>
      <c r="I224" s="269"/>
      <c r="J224" s="270"/>
      <c r="K224" s="268"/>
      <c r="L224" s="269"/>
      <c r="M224" s="269"/>
      <c r="N224" s="269"/>
      <c r="O224" s="269"/>
      <c r="P224" s="270"/>
      <c r="Q224" s="60"/>
      <c r="R224" s="60"/>
      <c r="S224" s="60"/>
      <c r="T224" s="77"/>
      <c r="U224" s="60"/>
      <c r="V224" s="60"/>
      <c r="W224" s="60"/>
      <c r="X224" s="77"/>
      <c r="Y224" s="266"/>
      <c r="Z224" s="47"/>
    </row>
    <row r="225" spans="1:26" s="48" customFormat="1" x14ac:dyDescent="0.25">
      <c r="A225" s="57"/>
      <c r="B225" s="262" t="s">
        <v>409</v>
      </c>
      <c r="C225" s="263"/>
      <c r="D225" s="264"/>
      <c r="E225" s="268"/>
      <c r="F225" s="269"/>
      <c r="G225" s="270"/>
      <c r="H225" s="268"/>
      <c r="I225" s="269"/>
      <c r="J225" s="270"/>
      <c r="K225" s="268"/>
      <c r="L225" s="269"/>
      <c r="M225" s="269"/>
      <c r="N225" s="269"/>
      <c r="O225" s="269"/>
      <c r="P225" s="270"/>
      <c r="Q225" s="60"/>
      <c r="R225" s="60"/>
      <c r="S225" s="60"/>
      <c r="T225" s="77"/>
      <c r="U225" s="60"/>
      <c r="V225" s="60"/>
      <c r="W225" s="60"/>
      <c r="X225" s="77"/>
      <c r="Y225" s="267"/>
      <c r="Z225" s="47"/>
    </row>
    <row r="226" spans="1:26" x14ac:dyDescent="0.25">
      <c r="A226" s="277"/>
      <c r="B226" s="278" t="s">
        <v>113</v>
      </c>
      <c r="C226" s="260" t="s">
        <v>7</v>
      </c>
      <c r="D226" s="64" t="s">
        <v>18</v>
      </c>
      <c r="E226" s="16">
        <v>32</v>
      </c>
      <c r="F226" s="16">
        <v>32</v>
      </c>
      <c r="G226" s="16">
        <v>32</v>
      </c>
      <c r="H226" s="16">
        <v>32</v>
      </c>
      <c r="I226" s="16">
        <v>32</v>
      </c>
      <c r="J226" s="16">
        <v>32</v>
      </c>
      <c r="K226" s="16">
        <v>32</v>
      </c>
      <c r="L226" s="16">
        <v>32</v>
      </c>
      <c r="M226" s="16">
        <v>32</v>
      </c>
      <c r="N226" s="16">
        <v>32</v>
      </c>
      <c r="O226" s="16">
        <v>32</v>
      </c>
      <c r="P226" s="16">
        <v>32</v>
      </c>
      <c r="T226" s="277" t="s">
        <v>100</v>
      </c>
      <c r="X226" s="44"/>
      <c r="Y226" s="76"/>
      <c r="Z226" s="44"/>
    </row>
    <row r="227" spans="1:26" x14ac:dyDescent="0.25">
      <c r="A227" s="277"/>
      <c r="B227" s="278"/>
      <c r="C227" s="261"/>
      <c r="D227" s="64" t="s">
        <v>20</v>
      </c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T227" s="277"/>
      <c r="X227" s="44"/>
      <c r="Y227" s="76"/>
      <c r="Z227" s="44"/>
    </row>
    <row r="228" spans="1:26" x14ac:dyDescent="0.25">
      <c r="A228" s="277"/>
      <c r="B228" s="278" t="s">
        <v>114</v>
      </c>
      <c r="C228" s="260" t="s">
        <v>7</v>
      </c>
      <c r="D228" s="64" t="s">
        <v>18</v>
      </c>
      <c r="E228" s="16">
        <v>20</v>
      </c>
      <c r="F228" s="16">
        <v>22</v>
      </c>
      <c r="G228" s="16">
        <v>25</v>
      </c>
      <c r="H228" s="16">
        <v>27</v>
      </c>
      <c r="I228" s="16">
        <v>28</v>
      </c>
      <c r="J228" s="16">
        <v>30</v>
      </c>
      <c r="K228" s="16">
        <v>40</v>
      </c>
      <c r="L228" s="16">
        <v>50</v>
      </c>
      <c r="M228" s="16">
        <v>60</v>
      </c>
      <c r="N228" s="16">
        <v>70</v>
      </c>
      <c r="O228" s="16">
        <v>80</v>
      </c>
      <c r="P228" s="16">
        <v>95</v>
      </c>
      <c r="T228" s="277" t="s">
        <v>100</v>
      </c>
      <c r="X228" s="44"/>
      <c r="Y228" s="76"/>
      <c r="Z228" s="44"/>
    </row>
    <row r="229" spans="1:26" x14ac:dyDescent="0.25">
      <c r="A229" s="277"/>
      <c r="B229" s="278"/>
      <c r="C229" s="261"/>
      <c r="D229" s="64" t="s">
        <v>20</v>
      </c>
      <c r="E229" s="16">
        <f>E228+1</f>
        <v>21</v>
      </c>
      <c r="F229" s="16">
        <f t="shared" ref="F229:P229" si="15">F228+1</f>
        <v>23</v>
      </c>
      <c r="G229" s="16">
        <f t="shared" si="15"/>
        <v>26</v>
      </c>
      <c r="H229" s="16">
        <f t="shared" si="15"/>
        <v>28</v>
      </c>
      <c r="I229" s="16">
        <f t="shared" si="15"/>
        <v>29</v>
      </c>
      <c r="J229" s="16">
        <f t="shared" si="15"/>
        <v>31</v>
      </c>
      <c r="K229" s="16">
        <f t="shared" si="15"/>
        <v>41</v>
      </c>
      <c r="L229" s="16">
        <f t="shared" si="15"/>
        <v>51</v>
      </c>
      <c r="M229" s="16">
        <f t="shared" si="15"/>
        <v>61</v>
      </c>
      <c r="N229" s="16">
        <f t="shared" si="15"/>
        <v>71</v>
      </c>
      <c r="O229" s="16">
        <f t="shared" si="15"/>
        <v>81</v>
      </c>
      <c r="P229" s="16">
        <f t="shared" si="15"/>
        <v>96</v>
      </c>
      <c r="T229" s="277"/>
      <c r="X229" s="44"/>
      <c r="Y229" s="76"/>
      <c r="Z229" s="44"/>
    </row>
    <row r="230" spans="1:26" s="8" customFormat="1" ht="14.25" x14ac:dyDescent="0.2">
      <c r="A230" s="65" t="s">
        <v>115</v>
      </c>
      <c r="B230" s="286" t="s">
        <v>116</v>
      </c>
      <c r="C230" s="286"/>
      <c r="D230" s="286"/>
      <c r="E230" s="286"/>
      <c r="F230" s="286"/>
      <c r="G230" s="286"/>
      <c r="H230" s="286"/>
      <c r="I230" s="286"/>
      <c r="J230" s="286"/>
      <c r="K230" s="286"/>
      <c r="L230" s="286"/>
      <c r="M230" s="286"/>
      <c r="N230" s="286"/>
      <c r="O230" s="286"/>
      <c r="P230" s="286"/>
      <c r="R230" s="9"/>
      <c r="S230" s="9"/>
      <c r="T230" s="10"/>
      <c r="X230" s="10"/>
      <c r="Y230" s="10"/>
      <c r="Z230" s="10"/>
    </row>
    <row r="231" spans="1:26" s="53" customFormat="1" ht="28.5" x14ac:dyDescent="0.25">
      <c r="A231" s="56" t="s">
        <v>117</v>
      </c>
      <c r="B231" s="273" t="s">
        <v>118</v>
      </c>
      <c r="C231" s="274"/>
      <c r="D231" s="274"/>
      <c r="E231" s="274"/>
      <c r="F231" s="274"/>
      <c r="G231" s="274"/>
      <c r="H231" s="274"/>
      <c r="I231" s="274"/>
      <c r="J231" s="274"/>
      <c r="K231" s="274"/>
      <c r="L231" s="274"/>
      <c r="M231" s="274"/>
      <c r="N231" s="274"/>
      <c r="O231" s="274"/>
      <c r="P231" s="274"/>
      <c r="Q231" s="274"/>
      <c r="R231" s="274"/>
      <c r="S231" s="274"/>
      <c r="T231" s="274"/>
      <c r="U231" s="274"/>
      <c r="V231" s="274"/>
      <c r="W231" s="274"/>
      <c r="X231" s="274"/>
      <c r="Y231" s="274"/>
      <c r="Z231" s="275"/>
    </row>
    <row r="232" spans="1:26" s="48" customFormat="1" x14ac:dyDescent="0.25">
      <c r="A232" s="57"/>
      <c r="B232" s="262" t="s">
        <v>414</v>
      </c>
      <c r="C232" s="263"/>
      <c r="D232" s="264"/>
      <c r="E232" s="268"/>
      <c r="F232" s="269"/>
      <c r="G232" s="270"/>
      <c r="H232" s="268"/>
      <c r="I232" s="269"/>
      <c r="J232" s="270"/>
      <c r="K232" s="268"/>
      <c r="L232" s="269"/>
      <c r="M232" s="269"/>
      <c r="N232" s="269"/>
      <c r="O232" s="269"/>
      <c r="P232" s="270"/>
      <c r="Q232" s="60"/>
      <c r="R232" s="60"/>
      <c r="S232" s="60"/>
      <c r="T232" s="77"/>
      <c r="U232" s="60"/>
      <c r="V232" s="60"/>
      <c r="W232" s="60"/>
      <c r="X232" s="77"/>
      <c r="Y232" s="265" t="s">
        <v>708</v>
      </c>
      <c r="Z232" s="47"/>
    </row>
    <row r="233" spans="1:26" s="48" customFormat="1" x14ac:dyDescent="0.25">
      <c r="A233" s="57"/>
      <c r="B233" s="262" t="s">
        <v>410</v>
      </c>
      <c r="C233" s="263"/>
      <c r="D233" s="264"/>
      <c r="E233" s="268"/>
      <c r="F233" s="269"/>
      <c r="G233" s="270"/>
      <c r="H233" s="268"/>
      <c r="I233" s="269"/>
      <c r="J233" s="270"/>
      <c r="K233" s="268"/>
      <c r="L233" s="269"/>
      <c r="M233" s="269"/>
      <c r="N233" s="269"/>
      <c r="O233" s="269"/>
      <c r="P233" s="270"/>
      <c r="Q233" s="60"/>
      <c r="R233" s="60"/>
      <c r="S233" s="60"/>
      <c r="T233" s="77"/>
      <c r="U233" s="60"/>
      <c r="V233" s="60"/>
      <c r="W233" s="60"/>
      <c r="X233" s="77"/>
      <c r="Y233" s="266"/>
      <c r="Z233" s="47"/>
    </row>
    <row r="234" spans="1:26" s="48" customFormat="1" x14ac:dyDescent="0.25">
      <c r="A234" s="57"/>
      <c r="B234" s="262" t="s">
        <v>411</v>
      </c>
      <c r="C234" s="263"/>
      <c r="D234" s="264"/>
      <c r="E234" s="268"/>
      <c r="F234" s="269"/>
      <c r="G234" s="270"/>
      <c r="H234" s="268"/>
      <c r="I234" s="269"/>
      <c r="J234" s="270"/>
      <c r="K234" s="268"/>
      <c r="L234" s="269"/>
      <c r="M234" s="269"/>
      <c r="N234" s="269"/>
      <c r="O234" s="269"/>
      <c r="P234" s="270"/>
      <c r="Q234" s="60"/>
      <c r="R234" s="60"/>
      <c r="S234" s="60"/>
      <c r="T234" s="77"/>
      <c r="U234" s="60"/>
      <c r="V234" s="60"/>
      <c r="W234" s="60"/>
      <c r="X234" s="77"/>
      <c r="Y234" s="266"/>
      <c r="Z234" s="47"/>
    </row>
    <row r="235" spans="1:26" s="48" customFormat="1" x14ac:dyDescent="0.25">
      <c r="A235" s="57"/>
      <c r="B235" s="262" t="s">
        <v>412</v>
      </c>
      <c r="C235" s="263"/>
      <c r="D235" s="264"/>
      <c r="E235" s="268"/>
      <c r="F235" s="269"/>
      <c r="G235" s="270"/>
      <c r="H235" s="268"/>
      <c r="I235" s="269"/>
      <c r="J235" s="270"/>
      <c r="K235" s="268"/>
      <c r="L235" s="269"/>
      <c r="M235" s="269"/>
      <c r="N235" s="269"/>
      <c r="O235" s="269"/>
      <c r="P235" s="270"/>
      <c r="Q235" s="60"/>
      <c r="R235" s="60"/>
      <c r="S235" s="60"/>
      <c r="T235" s="77"/>
      <c r="U235" s="60"/>
      <c r="V235" s="60"/>
      <c r="W235" s="60"/>
      <c r="X235" s="77"/>
      <c r="Y235" s="266"/>
      <c r="Z235" s="47"/>
    </row>
    <row r="236" spans="1:26" s="48" customFormat="1" x14ac:dyDescent="0.25">
      <c r="A236" s="57"/>
      <c r="B236" s="262" t="s">
        <v>413</v>
      </c>
      <c r="C236" s="263"/>
      <c r="D236" s="264"/>
      <c r="E236" s="268"/>
      <c r="F236" s="269"/>
      <c r="G236" s="270"/>
      <c r="H236" s="268"/>
      <c r="I236" s="269"/>
      <c r="J236" s="270"/>
      <c r="K236" s="268"/>
      <c r="L236" s="269"/>
      <c r="M236" s="269"/>
      <c r="N236" s="269"/>
      <c r="O236" s="269"/>
      <c r="P236" s="270"/>
      <c r="Q236" s="60"/>
      <c r="R236" s="60"/>
      <c r="S236" s="60"/>
      <c r="T236" s="77"/>
      <c r="U236" s="60"/>
      <c r="V236" s="60"/>
      <c r="W236" s="60"/>
      <c r="X236" s="77"/>
      <c r="Y236" s="266"/>
      <c r="Z236" s="47"/>
    </row>
    <row r="237" spans="1:26" s="48" customFormat="1" x14ac:dyDescent="0.25">
      <c r="A237" s="57"/>
      <c r="B237" s="262" t="s">
        <v>415</v>
      </c>
      <c r="C237" s="263"/>
      <c r="D237" s="264"/>
      <c r="E237" s="268"/>
      <c r="F237" s="269"/>
      <c r="G237" s="270"/>
      <c r="H237" s="268"/>
      <c r="I237" s="269"/>
      <c r="J237" s="270"/>
      <c r="K237" s="268"/>
      <c r="L237" s="269"/>
      <c r="M237" s="269"/>
      <c r="N237" s="269"/>
      <c r="O237" s="269"/>
      <c r="P237" s="270"/>
      <c r="Q237" s="60"/>
      <c r="R237" s="60"/>
      <c r="S237" s="60"/>
      <c r="T237" s="77"/>
      <c r="U237" s="60"/>
      <c r="V237" s="60"/>
      <c r="W237" s="60"/>
      <c r="X237" s="77"/>
      <c r="Y237" s="267"/>
      <c r="Z237" s="47"/>
    </row>
    <row r="238" spans="1:26" x14ac:dyDescent="0.25">
      <c r="A238" s="277"/>
      <c r="B238" s="278" t="s">
        <v>119</v>
      </c>
      <c r="C238" s="260" t="s">
        <v>17</v>
      </c>
      <c r="D238" s="64" t="s">
        <v>18</v>
      </c>
      <c r="E238" s="11">
        <v>3797</v>
      </c>
      <c r="F238" s="11">
        <v>3798</v>
      </c>
      <c r="G238" s="11">
        <v>3799</v>
      </c>
      <c r="H238" s="11">
        <v>3800</v>
      </c>
      <c r="I238" s="11">
        <v>3801</v>
      </c>
      <c r="J238" s="11">
        <v>3802</v>
      </c>
      <c r="K238" s="11">
        <v>3803</v>
      </c>
      <c r="L238" s="11">
        <v>3804</v>
      </c>
      <c r="M238" s="11">
        <v>3805</v>
      </c>
      <c r="N238" s="11">
        <v>3806</v>
      </c>
      <c r="O238" s="11">
        <v>3807</v>
      </c>
      <c r="P238" s="11">
        <v>3808</v>
      </c>
      <c r="T238" s="277" t="s">
        <v>120</v>
      </c>
      <c r="X238" s="44"/>
      <c r="Y238" s="76"/>
      <c r="Z238" s="44"/>
    </row>
    <row r="239" spans="1:26" x14ac:dyDescent="0.25">
      <c r="A239" s="277"/>
      <c r="B239" s="278"/>
      <c r="C239" s="261"/>
      <c r="D239" s="64" t="s">
        <v>20</v>
      </c>
      <c r="E239" s="11">
        <v>3797</v>
      </c>
      <c r="F239" s="11">
        <v>3798</v>
      </c>
      <c r="G239" s="11">
        <v>3799</v>
      </c>
      <c r="H239" s="11">
        <f>H238*1.02</f>
        <v>3876</v>
      </c>
      <c r="I239" s="11">
        <f t="shared" ref="I239:J239" si="16">I238*1.02</f>
        <v>3877.02</v>
      </c>
      <c r="J239" s="11">
        <f t="shared" si="16"/>
        <v>3878.04</v>
      </c>
      <c r="K239" s="11">
        <f t="shared" ref="K239:P239" si="17">K238*1.05</f>
        <v>3993.15</v>
      </c>
      <c r="L239" s="11">
        <f t="shared" si="17"/>
        <v>3994.2000000000003</v>
      </c>
      <c r="M239" s="11">
        <f t="shared" si="17"/>
        <v>3995.25</v>
      </c>
      <c r="N239" s="11">
        <f t="shared" si="17"/>
        <v>3996.3</v>
      </c>
      <c r="O239" s="11">
        <f t="shared" si="17"/>
        <v>3997.3500000000004</v>
      </c>
      <c r="P239" s="11">
        <f t="shared" si="17"/>
        <v>3998.4</v>
      </c>
      <c r="T239" s="277"/>
      <c r="X239" s="44"/>
      <c r="Y239" s="76"/>
      <c r="Z239" s="44"/>
    </row>
    <row r="240" spans="1:26" x14ac:dyDescent="0.25">
      <c r="A240" s="277"/>
      <c r="B240" s="278" t="s">
        <v>121</v>
      </c>
      <c r="C240" s="260" t="s">
        <v>57</v>
      </c>
      <c r="D240" s="64" t="s">
        <v>18</v>
      </c>
      <c r="E240" s="11">
        <v>122460</v>
      </c>
      <c r="F240" s="11">
        <v>122470</v>
      </c>
      <c r="G240" s="11">
        <v>122475</v>
      </c>
      <c r="H240" s="11">
        <v>122480</v>
      </c>
      <c r="I240" s="11">
        <v>122485</v>
      </c>
      <c r="J240" s="11">
        <v>122490</v>
      </c>
      <c r="K240" s="11">
        <v>122495</v>
      </c>
      <c r="L240" s="11">
        <v>122500</v>
      </c>
      <c r="M240" s="11">
        <v>122505</v>
      </c>
      <c r="N240" s="11">
        <v>122510</v>
      </c>
      <c r="O240" s="11">
        <v>122515</v>
      </c>
      <c r="P240" s="11">
        <v>122520</v>
      </c>
      <c r="T240" s="277" t="s">
        <v>120</v>
      </c>
      <c r="X240" s="44"/>
      <c r="Y240" s="76"/>
      <c r="Z240" s="44"/>
    </row>
    <row r="241" spans="1:26" x14ac:dyDescent="0.25">
      <c r="A241" s="277"/>
      <c r="B241" s="278"/>
      <c r="C241" s="261"/>
      <c r="D241" s="64" t="s">
        <v>20</v>
      </c>
      <c r="E241" s="11">
        <v>122460</v>
      </c>
      <c r="F241" s="11">
        <v>122470</v>
      </c>
      <c r="G241" s="11">
        <v>122475</v>
      </c>
      <c r="H241" s="11">
        <f>H240*1.02</f>
        <v>124929.60000000001</v>
      </c>
      <c r="I241" s="11">
        <f t="shared" ref="I241:J241" si="18">I240*1.02</f>
        <v>124934.7</v>
      </c>
      <c r="J241" s="11">
        <f t="shared" si="18"/>
        <v>124939.8</v>
      </c>
      <c r="K241" s="11">
        <f t="shared" ref="K241:P241" si="19">K240*1.05</f>
        <v>128619.75</v>
      </c>
      <c r="L241" s="11">
        <f t="shared" si="19"/>
        <v>128625</v>
      </c>
      <c r="M241" s="11">
        <f t="shared" si="19"/>
        <v>128630.25</v>
      </c>
      <c r="N241" s="11">
        <f t="shared" si="19"/>
        <v>128635.5</v>
      </c>
      <c r="O241" s="11">
        <f t="shared" si="19"/>
        <v>128640.75</v>
      </c>
      <c r="P241" s="11">
        <f t="shared" si="19"/>
        <v>128646</v>
      </c>
      <c r="T241" s="277"/>
      <c r="X241" s="44"/>
      <c r="Y241" s="76"/>
      <c r="Z241" s="44"/>
    </row>
    <row r="242" spans="1:26" s="53" customFormat="1" ht="28.5" x14ac:dyDescent="0.25">
      <c r="A242" s="56" t="s">
        <v>122</v>
      </c>
      <c r="B242" s="273" t="s">
        <v>123</v>
      </c>
      <c r="C242" s="274"/>
      <c r="D242" s="274"/>
      <c r="E242" s="274"/>
      <c r="F242" s="274"/>
      <c r="G242" s="274"/>
      <c r="H242" s="274"/>
      <c r="I242" s="274"/>
      <c r="J242" s="274"/>
      <c r="K242" s="274"/>
      <c r="L242" s="274"/>
      <c r="M242" s="274"/>
      <c r="N242" s="274"/>
      <c r="O242" s="274"/>
      <c r="P242" s="274"/>
      <c r="Q242" s="274"/>
      <c r="R242" s="274"/>
      <c r="S242" s="274"/>
      <c r="T242" s="274"/>
      <c r="U242" s="274"/>
      <c r="V242" s="274"/>
      <c r="W242" s="274"/>
      <c r="X242" s="274"/>
      <c r="Y242" s="274"/>
      <c r="Z242" s="275"/>
    </row>
    <row r="243" spans="1:26" s="48" customFormat="1" x14ac:dyDescent="0.25">
      <c r="A243" s="57"/>
      <c r="B243" s="262" t="s">
        <v>421</v>
      </c>
      <c r="C243" s="263"/>
      <c r="D243" s="264"/>
      <c r="E243" s="268"/>
      <c r="F243" s="269"/>
      <c r="G243" s="270"/>
      <c r="H243" s="268"/>
      <c r="I243" s="269"/>
      <c r="J243" s="270"/>
      <c r="K243" s="268"/>
      <c r="L243" s="269"/>
      <c r="M243" s="269"/>
      <c r="N243" s="269"/>
      <c r="O243" s="269"/>
      <c r="P243" s="270"/>
      <c r="Q243" s="60"/>
      <c r="R243" s="60"/>
      <c r="S243" s="60"/>
      <c r="T243" s="77"/>
      <c r="U243" s="60"/>
      <c r="V243" s="60"/>
      <c r="W243" s="60"/>
      <c r="X243" s="77"/>
      <c r="Y243" s="265" t="s">
        <v>708</v>
      </c>
      <c r="Z243" s="47"/>
    </row>
    <row r="244" spans="1:26" s="48" customFormat="1" x14ac:dyDescent="0.25">
      <c r="A244" s="57"/>
      <c r="B244" s="262" t="s">
        <v>416</v>
      </c>
      <c r="C244" s="263"/>
      <c r="D244" s="264"/>
      <c r="E244" s="268"/>
      <c r="F244" s="269"/>
      <c r="G244" s="270"/>
      <c r="H244" s="268"/>
      <c r="I244" s="269"/>
      <c r="J244" s="270"/>
      <c r="K244" s="268"/>
      <c r="L244" s="269"/>
      <c r="M244" s="269"/>
      <c r="N244" s="269"/>
      <c r="O244" s="269"/>
      <c r="P244" s="270"/>
      <c r="Q244" s="60"/>
      <c r="R244" s="60"/>
      <c r="S244" s="60"/>
      <c r="T244" s="77"/>
      <c r="U244" s="60"/>
      <c r="V244" s="60"/>
      <c r="W244" s="60"/>
      <c r="X244" s="77"/>
      <c r="Y244" s="266"/>
      <c r="Z244" s="47"/>
    </row>
    <row r="245" spans="1:26" s="48" customFormat="1" x14ac:dyDescent="0.25">
      <c r="A245" s="57"/>
      <c r="B245" s="262" t="s">
        <v>417</v>
      </c>
      <c r="C245" s="263"/>
      <c r="D245" s="264"/>
      <c r="E245" s="268"/>
      <c r="F245" s="269"/>
      <c r="G245" s="270"/>
      <c r="H245" s="268"/>
      <c r="I245" s="269"/>
      <c r="J245" s="270"/>
      <c r="K245" s="268"/>
      <c r="L245" s="269"/>
      <c r="M245" s="269"/>
      <c r="N245" s="269"/>
      <c r="O245" s="269"/>
      <c r="P245" s="270"/>
      <c r="Q245" s="60"/>
      <c r="R245" s="60"/>
      <c r="S245" s="60"/>
      <c r="T245" s="77"/>
      <c r="U245" s="60"/>
      <c r="V245" s="60"/>
      <c r="W245" s="60"/>
      <c r="X245" s="77"/>
      <c r="Y245" s="266"/>
      <c r="Z245" s="47"/>
    </row>
    <row r="246" spans="1:26" s="48" customFormat="1" x14ac:dyDescent="0.25">
      <c r="A246" s="57"/>
      <c r="B246" s="262" t="s">
        <v>418</v>
      </c>
      <c r="C246" s="263"/>
      <c r="D246" s="264"/>
      <c r="E246" s="268"/>
      <c r="F246" s="269"/>
      <c r="G246" s="270"/>
      <c r="H246" s="268"/>
      <c r="I246" s="269"/>
      <c r="J246" s="270"/>
      <c r="K246" s="268"/>
      <c r="L246" s="269"/>
      <c r="M246" s="269"/>
      <c r="N246" s="269"/>
      <c r="O246" s="269"/>
      <c r="P246" s="270"/>
      <c r="Q246" s="60"/>
      <c r="R246" s="60"/>
      <c r="S246" s="60"/>
      <c r="T246" s="77"/>
      <c r="U246" s="60"/>
      <c r="V246" s="60"/>
      <c r="W246" s="60"/>
      <c r="X246" s="77"/>
      <c r="Y246" s="266"/>
      <c r="Z246" s="47"/>
    </row>
    <row r="247" spans="1:26" s="48" customFormat="1" x14ac:dyDescent="0.25">
      <c r="A247" s="57"/>
      <c r="B247" s="262" t="s">
        <v>419</v>
      </c>
      <c r="C247" s="263"/>
      <c r="D247" s="264"/>
      <c r="E247" s="268"/>
      <c r="F247" s="269"/>
      <c r="G247" s="270"/>
      <c r="H247" s="268"/>
      <c r="I247" s="269"/>
      <c r="J247" s="270"/>
      <c r="K247" s="268"/>
      <c r="L247" s="269"/>
      <c r="M247" s="269"/>
      <c r="N247" s="269"/>
      <c r="O247" s="269"/>
      <c r="P247" s="270"/>
      <c r="Q247" s="60"/>
      <c r="R247" s="60"/>
      <c r="S247" s="60"/>
      <c r="T247" s="77"/>
      <c r="U247" s="60"/>
      <c r="V247" s="60"/>
      <c r="W247" s="60"/>
      <c r="X247" s="77"/>
      <c r="Y247" s="266"/>
      <c r="Z247" s="47"/>
    </row>
    <row r="248" spans="1:26" s="48" customFormat="1" x14ac:dyDescent="0.25">
      <c r="A248" s="57"/>
      <c r="B248" s="262" t="s">
        <v>420</v>
      </c>
      <c r="C248" s="263"/>
      <c r="D248" s="264"/>
      <c r="E248" s="268"/>
      <c r="F248" s="269"/>
      <c r="G248" s="270"/>
      <c r="H248" s="268"/>
      <c r="I248" s="269"/>
      <c r="J248" s="270"/>
      <c r="K248" s="268"/>
      <c r="L248" s="269"/>
      <c r="M248" s="269"/>
      <c r="N248" s="269"/>
      <c r="O248" s="269"/>
      <c r="P248" s="270"/>
      <c r="Q248" s="60"/>
      <c r="R248" s="60"/>
      <c r="S248" s="60"/>
      <c r="T248" s="77"/>
      <c r="U248" s="60"/>
      <c r="V248" s="60"/>
      <c r="W248" s="60"/>
      <c r="X248" s="77"/>
      <c r="Y248" s="266"/>
      <c r="Z248" s="47"/>
    </row>
    <row r="249" spans="1:26" s="48" customFormat="1" x14ac:dyDescent="0.25">
      <c r="A249" s="57"/>
      <c r="B249" s="262" t="s">
        <v>422</v>
      </c>
      <c r="C249" s="263"/>
      <c r="D249" s="264"/>
      <c r="E249" s="268"/>
      <c r="F249" s="269"/>
      <c r="G249" s="270"/>
      <c r="H249" s="268"/>
      <c r="I249" s="269"/>
      <c r="J249" s="270"/>
      <c r="K249" s="268"/>
      <c r="L249" s="269"/>
      <c r="M249" s="269"/>
      <c r="N249" s="269"/>
      <c r="O249" s="269"/>
      <c r="P249" s="270"/>
      <c r="Q249" s="60"/>
      <c r="R249" s="60"/>
      <c r="S249" s="60"/>
      <c r="T249" s="77"/>
      <c r="U249" s="60"/>
      <c r="V249" s="60"/>
      <c r="W249" s="60"/>
      <c r="X249" s="77"/>
      <c r="Y249" s="267"/>
      <c r="Z249" s="47"/>
    </row>
    <row r="250" spans="1:26" x14ac:dyDescent="0.25">
      <c r="A250" s="277"/>
      <c r="B250" s="278" t="s">
        <v>124</v>
      </c>
      <c r="C250" s="260" t="s">
        <v>57</v>
      </c>
      <c r="D250" s="64" t="s">
        <v>18</v>
      </c>
      <c r="E250" s="21">
        <v>1</v>
      </c>
      <c r="F250" s="21">
        <v>1</v>
      </c>
      <c r="G250" s="21">
        <v>1</v>
      </c>
      <c r="H250" s="21">
        <v>1</v>
      </c>
      <c r="I250" s="21">
        <v>1</v>
      </c>
      <c r="J250" s="21">
        <v>1</v>
      </c>
      <c r="K250" s="21">
        <v>1</v>
      </c>
      <c r="L250" s="21">
        <v>1</v>
      </c>
      <c r="M250" s="21">
        <v>1</v>
      </c>
      <c r="N250" s="21">
        <v>1</v>
      </c>
      <c r="O250" s="21">
        <v>1</v>
      </c>
      <c r="P250" s="21">
        <v>1</v>
      </c>
      <c r="T250" s="277" t="s">
        <v>53</v>
      </c>
      <c r="X250" s="44"/>
      <c r="Y250" s="76"/>
      <c r="Z250" s="44"/>
    </row>
    <row r="251" spans="1:26" x14ac:dyDescent="0.25">
      <c r="A251" s="277"/>
      <c r="B251" s="278"/>
      <c r="C251" s="261"/>
      <c r="D251" s="64" t="s">
        <v>20</v>
      </c>
      <c r="E251" s="21">
        <v>1</v>
      </c>
      <c r="F251" s="21">
        <v>1</v>
      </c>
      <c r="G251" s="21">
        <v>1</v>
      </c>
      <c r="H251" s="21">
        <v>2</v>
      </c>
      <c r="I251" s="21">
        <v>2</v>
      </c>
      <c r="J251" s="21">
        <v>2</v>
      </c>
      <c r="K251" s="21">
        <v>2</v>
      </c>
      <c r="L251" s="21">
        <v>2</v>
      </c>
      <c r="M251" s="21">
        <v>2</v>
      </c>
      <c r="N251" s="21">
        <v>2</v>
      </c>
      <c r="O251" s="21">
        <v>2</v>
      </c>
      <c r="P251" s="21">
        <v>2</v>
      </c>
      <c r="T251" s="277"/>
      <c r="X251" s="44"/>
      <c r="Y251" s="76"/>
      <c r="Z251" s="44"/>
    </row>
    <row r="252" spans="1:26" x14ac:dyDescent="0.25">
      <c r="A252" s="277"/>
      <c r="B252" s="278" t="s">
        <v>125</v>
      </c>
      <c r="C252" s="260" t="s">
        <v>57</v>
      </c>
      <c r="D252" s="64" t="s">
        <v>18</v>
      </c>
      <c r="E252" s="21">
        <v>2</v>
      </c>
      <c r="F252" s="21">
        <v>2</v>
      </c>
      <c r="G252" s="21">
        <v>2</v>
      </c>
      <c r="H252" s="21">
        <v>2</v>
      </c>
      <c r="I252" s="21">
        <v>2</v>
      </c>
      <c r="J252" s="21">
        <v>2</v>
      </c>
      <c r="K252" s="21">
        <v>2</v>
      </c>
      <c r="L252" s="21">
        <v>2</v>
      </c>
      <c r="M252" s="21">
        <v>2</v>
      </c>
      <c r="N252" s="21">
        <v>2</v>
      </c>
      <c r="O252" s="21">
        <v>2</v>
      </c>
      <c r="P252" s="21">
        <v>2</v>
      </c>
      <c r="T252" s="277" t="s">
        <v>53</v>
      </c>
      <c r="X252" s="44"/>
      <c r="Y252" s="76"/>
      <c r="Z252" s="44"/>
    </row>
    <row r="253" spans="1:26" x14ac:dyDescent="0.25">
      <c r="A253" s="277"/>
      <c r="B253" s="278"/>
      <c r="C253" s="261"/>
      <c r="D253" s="64" t="s">
        <v>20</v>
      </c>
      <c r="E253" s="21">
        <v>2</v>
      </c>
      <c r="F253" s="21">
        <v>2</v>
      </c>
      <c r="G253" s="21">
        <v>2</v>
      </c>
      <c r="H253" s="21">
        <v>2</v>
      </c>
      <c r="I253" s="21">
        <v>2</v>
      </c>
      <c r="J253" s="21">
        <v>2</v>
      </c>
      <c r="K253" s="21">
        <v>2</v>
      </c>
      <c r="L253" s="21">
        <v>2</v>
      </c>
      <c r="M253" s="21">
        <v>2</v>
      </c>
      <c r="N253" s="21">
        <v>2</v>
      </c>
      <c r="O253" s="21">
        <v>2</v>
      </c>
      <c r="P253" s="21">
        <v>2</v>
      </c>
      <c r="T253" s="277"/>
      <c r="X253" s="44"/>
      <c r="Y253" s="76"/>
      <c r="Z253" s="44"/>
    </row>
    <row r="254" spans="1:26" s="53" customFormat="1" ht="28.5" x14ac:dyDescent="0.25">
      <c r="A254" s="56" t="s">
        <v>126</v>
      </c>
      <c r="B254" s="273" t="s">
        <v>127</v>
      </c>
      <c r="C254" s="274"/>
      <c r="D254" s="274"/>
      <c r="E254" s="274"/>
      <c r="F254" s="274"/>
      <c r="G254" s="274"/>
      <c r="H254" s="274"/>
      <c r="I254" s="274"/>
      <c r="J254" s="274"/>
      <c r="K254" s="274"/>
      <c r="L254" s="274"/>
      <c r="M254" s="274"/>
      <c r="N254" s="274"/>
      <c r="O254" s="274"/>
      <c r="P254" s="274"/>
      <c r="Q254" s="274"/>
      <c r="R254" s="274"/>
      <c r="S254" s="274"/>
      <c r="T254" s="274"/>
      <c r="U254" s="274"/>
      <c r="V254" s="274"/>
      <c r="W254" s="274"/>
      <c r="X254" s="274"/>
      <c r="Y254" s="274"/>
      <c r="Z254" s="275"/>
    </row>
    <row r="255" spans="1:26" s="48" customFormat="1" x14ac:dyDescent="0.25">
      <c r="A255" s="57"/>
      <c r="B255" s="262" t="s">
        <v>425</v>
      </c>
      <c r="C255" s="263"/>
      <c r="D255" s="264"/>
      <c r="E255" s="268"/>
      <c r="F255" s="269"/>
      <c r="G255" s="270"/>
      <c r="H255" s="268"/>
      <c r="I255" s="269"/>
      <c r="J255" s="270"/>
      <c r="K255" s="268"/>
      <c r="L255" s="269"/>
      <c r="M255" s="269"/>
      <c r="N255" s="269"/>
      <c r="O255" s="269"/>
      <c r="P255" s="270"/>
      <c r="Q255" s="60"/>
      <c r="R255" s="60"/>
      <c r="S255" s="60"/>
      <c r="T255" s="77"/>
      <c r="U255" s="60"/>
      <c r="V255" s="60"/>
      <c r="W255" s="60"/>
      <c r="X255" s="77"/>
      <c r="Y255" s="265" t="s">
        <v>708</v>
      </c>
      <c r="Z255" s="47"/>
    </row>
    <row r="256" spans="1:26" s="48" customFormat="1" x14ac:dyDescent="0.25">
      <c r="A256" s="57"/>
      <c r="B256" s="262" t="s">
        <v>423</v>
      </c>
      <c r="C256" s="263"/>
      <c r="D256" s="264"/>
      <c r="E256" s="268"/>
      <c r="F256" s="269"/>
      <c r="G256" s="270"/>
      <c r="H256" s="268"/>
      <c r="I256" s="269"/>
      <c r="J256" s="270"/>
      <c r="K256" s="268"/>
      <c r="L256" s="269"/>
      <c r="M256" s="269"/>
      <c r="N256" s="269"/>
      <c r="O256" s="269"/>
      <c r="P256" s="270"/>
      <c r="Q256" s="60"/>
      <c r="R256" s="60"/>
      <c r="S256" s="60"/>
      <c r="T256" s="77"/>
      <c r="U256" s="60"/>
      <c r="V256" s="60"/>
      <c r="W256" s="60"/>
      <c r="X256" s="77"/>
      <c r="Y256" s="266"/>
      <c r="Z256" s="47"/>
    </row>
    <row r="257" spans="1:26" s="48" customFormat="1" x14ac:dyDescent="0.25">
      <c r="A257" s="57"/>
      <c r="B257" s="262" t="s">
        <v>424</v>
      </c>
      <c r="C257" s="263"/>
      <c r="D257" s="264"/>
      <c r="E257" s="268"/>
      <c r="F257" s="269"/>
      <c r="G257" s="270"/>
      <c r="H257" s="268"/>
      <c r="I257" s="269"/>
      <c r="J257" s="270"/>
      <c r="K257" s="268"/>
      <c r="L257" s="269"/>
      <c r="M257" s="269"/>
      <c r="N257" s="269"/>
      <c r="O257" s="269"/>
      <c r="P257" s="270"/>
      <c r="Q257" s="60"/>
      <c r="R257" s="60"/>
      <c r="S257" s="60"/>
      <c r="T257" s="77"/>
      <c r="U257" s="60"/>
      <c r="V257" s="60"/>
      <c r="W257" s="60"/>
      <c r="X257" s="77"/>
      <c r="Y257" s="266"/>
      <c r="Z257" s="47"/>
    </row>
    <row r="258" spans="1:26" s="48" customFormat="1" x14ac:dyDescent="0.25">
      <c r="A258" s="57"/>
      <c r="B258" s="262" t="s">
        <v>426</v>
      </c>
      <c r="C258" s="263"/>
      <c r="D258" s="264"/>
      <c r="E258" s="268"/>
      <c r="F258" s="269"/>
      <c r="G258" s="270"/>
      <c r="H258" s="268"/>
      <c r="I258" s="269"/>
      <c r="J258" s="270"/>
      <c r="K258" s="268"/>
      <c r="L258" s="269"/>
      <c r="M258" s="269"/>
      <c r="N258" s="269"/>
      <c r="O258" s="269"/>
      <c r="P258" s="270"/>
      <c r="Q258" s="60"/>
      <c r="R258" s="60"/>
      <c r="S258" s="60"/>
      <c r="T258" s="77"/>
      <c r="U258" s="60"/>
      <c r="V258" s="60"/>
      <c r="W258" s="60"/>
      <c r="X258" s="77"/>
      <c r="Y258" s="267"/>
      <c r="Z258" s="47"/>
    </row>
    <row r="259" spans="1:26" x14ac:dyDescent="0.25">
      <c r="A259" s="277"/>
      <c r="B259" s="278" t="s">
        <v>128</v>
      </c>
      <c r="C259" s="260" t="s">
        <v>7</v>
      </c>
      <c r="D259" s="64" t="s">
        <v>18</v>
      </c>
      <c r="E259" s="16">
        <v>43.7</v>
      </c>
      <c r="F259" s="16">
        <v>43.9</v>
      </c>
      <c r="G259" s="16">
        <v>44.1</v>
      </c>
      <c r="H259" s="16">
        <v>44.4</v>
      </c>
      <c r="I259" s="16">
        <v>44.7</v>
      </c>
      <c r="J259" s="16">
        <v>45.1</v>
      </c>
      <c r="K259" s="16">
        <v>45.4</v>
      </c>
      <c r="L259" s="16">
        <v>45.7</v>
      </c>
      <c r="M259" s="16">
        <v>46.1</v>
      </c>
      <c r="N259" s="16">
        <v>46.4</v>
      </c>
      <c r="O259" s="16">
        <v>46.6</v>
      </c>
      <c r="P259" s="16">
        <v>46.8</v>
      </c>
      <c r="T259" s="277" t="s">
        <v>53</v>
      </c>
      <c r="X259" s="44"/>
      <c r="Y259" s="76"/>
      <c r="Z259" s="44"/>
    </row>
    <row r="260" spans="1:26" x14ac:dyDescent="0.25">
      <c r="A260" s="277"/>
      <c r="B260" s="278"/>
      <c r="C260" s="261"/>
      <c r="D260" s="64" t="s">
        <v>20</v>
      </c>
      <c r="E260" s="16">
        <f>E259*1.01</f>
        <v>44.137</v>
      </c>
      <c r="F260" s="16">
        <f t="shared" ref="F260:P260" si="20">F259*1.01</f>
        <v>44.338999999999999</v>
      </c>
      <c r="G260" s="16">
        <f t="shared" si="20"/>
        <v>44.541000000000004</v>
      </c>
      <c r="H260" s="16">
        <f t="shared" si="20"/>
        <v>44.844000000000001</v>
      </c>
      <c r="I260" s="16">
        <f t="shared" si="20"/>
        <v>45.147000000000006</v>
      </c>
      <c r="J260" s="16">
        <f t="shared" si="20"/>
        <v>45.551000000000002</v>
      </c>
      <c r="K260" s="16">
        <f t="shared" si="20"/>
        <v>45.853999999999999</v>
      </c>
      <c r="L260" s="16">
        <f t="shared" si="20"/>
        <v>46.157000000000004</v>
      </c>
      <c r="M260" s="16">
        <f t="shared" si="20"/>
        <v>46.561</v>
      </c>
      <c r="N260" s="16">
        <f t="shared" si="20"/>
        <v>46.863999999999997</v>
      </c>
      <c r="O260" s="16">
        <f t="shared" si="20"/>
        <v>47.066000000000003</v>
      </c>
      <c r="P260" s="16">
        <f t="shared" si="20"/>
        <v>47.268000000000001</v>
      </c>
      <c r="T260" s="277"/>
      <c r="X260" s="44"/>
      <c r="Y260" s="76"/>
      <c r="Z260" s="44"/>
    </row>
    <row r="261" spans="1:26" x14ac:dyDescent="0.25">
      <c r="A261" s="277"/>
      <c r="B261" s="278" t="s">
        <v>129</v>
      </c>
      <c r="C261" s="260" t="s">
        <v>27</v>
      </c>
      <c r="D261" s="64" t="s">
        <v>18</v>
      </c>
      <c r="E261" s="11">
        <v>31253</v>
      </c>
      <c r="F261" s="11">
        <v>31253</v>
      </c>
      <c r="G261" s="11">
        <v>31253</v>
      </c>
      <c r="H261" s="11">
        <v>31253</v>
      </c>
      <c r="I261" s="11">
        <v>31253</v>
      </c>
      <c r="J261" s="11">
        <v>31253</v>
      </c>
      <c r="K261" s="11">
        <v>31253</v>
      </c>
      <c r="L261" s="11">
        <v>31253</v>
      </c>
      <c r="M261" s="11">
        <v>31253</v>
      </c>
      <c r="N261" s="11">
        <v>31253</v>
      </c>
      <c r="O261" s="11">
        <v>31253</v>
      </c>
      <c r="P261" s="11">
        <v>31253</v>
      </c>
      <c r="T261" s="277" t="s">
        <v>53</v>
      </c>
      <c r="X261" s="44"/>
      <c r="Y261" s="76"/>
      <c r="Z261" s="44"/>
    </row>
    <row r="262" spans="1:26" x14ac:dyDescent="0.25">
      <c r="A262" s="277"/>
      <c r="B262" s="278"/>
      <c r="C262" s="261"/>
      <c r="D262" s="64" t="s">
        <v>20</v>
      </c>
      <c r="E262" s="11">
        <f>E261*1.05</f>
        <v>32815.65</v>
      </c>
      <c r="F262" s="11">
        <f t="shared" ref="F262:P262" si="21">F261*1.05</f>
        <v>32815.65</v>
      </c>
      <c r="G262" s="11">
        <f t="shared" si="21"/>
        <v>32815.65</v>
      </c>
      <c r="H262" s="11">
        <f t="shared" si="21"/>
        <v>32815.65</v>
      </c>
      <c r="I262" s="11">
        <f t="shared" si="21"/>
        <v>32815.65</v>
      </c>
      <c r="J262" s="11">
        <f t="shared" si="21"/>
        <v>32815.65</v>
      </c>
      <c r="K262" s="11">
        <f t="shared" si="21"/>
        <v>32815.65</v>
      </c>
      <c r="L262" s="11">
        <f t="shared" si="21"/>
        <v>32815.65</v>
      </c>
      <c r="M262" s="11">
        <f t="shared" si="21"/>
        <v>32815.65</v>
      </c>
      <c r="N262" s="11">
        <f t="shared" si="21"/>
        <v>32815.65</v>
      </c>
      <c r="O262" s="11">
        <f t="shared" si="21"/>
        <v>32815.65</v>
      </c>
      <c r="P262" s="11">
        <f t="shared" si="21"/>
        <v>32815.65</v>
      </c>
      <c r="T262" s="277"/>
      <c r="X262" s="44"/>
      <c r="Y262" s="76"/>
      <c r="Z262" s="44"/>
    </row>
    <row r="263" spans="1:26" s="58" customFormat="1" ht="28.5" x14ac:dyDescent="0.25">
      <c r="A263" s="56" t="s">
        <v>130</v>
      </c>
      <c r="B263" s="279" t="s">
        <v>131</v>
      </c>
      <c r="C263" s="280"/>
      <c r="D263" s="280"/>
      <c r="E263" s="280"/>
      <c r="F263" s="280"/>
      <c r="G263" s="280"/>
      <c r="H263" s="280"/>
      <c r="I263" s="280"/>
      <c r="J263" s="280"/>
      <c r="K263" s="280"/>
      <c r="L263" s="280"/>
      <c r="M263" s="280"/>
      <c r="N263" s="280"/>
      <c r="O263" s="280"/>
      <c r="P263" s="280"/>
      <c r="Q263" s="280"/>
      <c r="R263" s="280"/>
      <c r="S263" s="280"/>
      <c r="T263" s="280"/>
      <c r="U263" s="280"/>
      <c r="V263" s="280"/>
      <c r="W263" s="280"/>
      <c r="X263" s="280"/>
      <c r="Y263" s="280"/>
      <c r="Z263" s="281"/>
    </row>
    <row r="264" spans="1:26" s="59" customFormat="1" x14ac:dyDescent="0.25">
      <c r="A264" s="57"/>
      <c r="B264" s="262" t="s">
        <v>430</v>
      </c>
      <c r="C264" s="263"/>
      <c r="D264" s="264"/>
      <c r="E264" s="268"/>
      <c r="F264" s="269"/>
      <c r="G264" s="270"/>
      <c r="H264" s="268"/>
      <c r="I264" s="269"/>
      <c r="J264" s="270"/>
      <c r="K264" s="268"/>
      <c r="L264" s="269"/>
      <c r="M264" s="269"/>
      <c r="N264" s="269"/>
      <c r="O264" s="269"/>
      <c r="P264" s="270"/>
      <c r="Q264" s="60"/>
      <c r="R264" s="60"/>
      <c r="S264" s="60"/>
      <c r="T264" s="77"/>
      <c r="U264" s="60"/>
      <c r="V264" s="60"/>
      <c r="W264" s="60"/>
      <c r="X264" s="77"/>
      <c r="Y264" s="265" t="s">
        <v>708</v>
      </c>
      <c r="Z264" s="57"/>
    </row>
    <row r="265" spans="1:26" s="59" customFormat="1" x14ac:dyDescent="0.25">
      <c r="A265" s="57"/>
      <c r="B265" s="262" t="s">
        <v>427</v>
      </c>
      <c r="C265" s="263"/>
      <c r="D265" s="264"/>
      <c r="E265" s="268"/>
      <c r="F265" s="269"/>
      <c r="G265" s="270"/>
      <c r="H265" s="268"/>
      <c r="I265" s="269"/>
      <c r="J265" s="270"/>
      <c r="K265" s="268"/>
      <c r="L265" s="269"/>
      <c r="M265" s="269"/>
      <c r="N265" s="269"/>
      <c r="O265" s="269"/>
      <c r="P265" s="270"/>
      <c r="Q265" s="60"/>
      <c r="R265" s="60"/>
      <c r="S265" s="60"/>
      <c r="T265" s="77"/>
      <c r="U265" s="60"/>
      <c r="V265" s="60"/>
      <c r="W265" s="60"/>
      <c r="X265" s="77"/>
      <c r="Y265" s="266"/>
      <c r="Z265" s="57"/>
    </row>
    <row r="266" spans="1:26" s="59" customFormat="1" x14ac:dyDescent="0.25">
      <c r="A266" s="57"/>
      <c r="B266" s="262" t="s">
        <v>428</v>
      </c>
      <c r="C266" s="263"/>
      <c r="D266" s="264"/>
      <c r="E266" s="268"/>
      <c r="F266" s="269"/>
      <c r="G266" s="270"/>
      <c r="H266" s="268"/>
      <c r="I266" s="269"/>
      <c r="J266" s="270"/>
      <c r="K266" s="268"/>
      <c r="L266" s="269"/>
      <c r="M266" s="269"/>
      <c r="N266" s="269"/>
      <c r="O266" s="269"/>
      <c r="P266" s="270"/>
      <c r="Q266" s="60"/>
      <c r="R266" s="60"/>
      <c r="S266" s="60"/>
      <c r="T266" s="77"/>
      <c r="U266" s="60"/>
      <c r="V266" s="60"/>
      <c r="W266" s="60"/>
      <c r="X266" s="77"/>
      <c r="Y266" s="266"/>
      <c r="Z266" s="57"/>
    </row>
    <row r="267" spans="1:26" s="59" customFormat="1" x14ac:dyDescent="0.25">
      <c r="A267" s="57"/>
      <c r="B267" s="262" t="s">
        <v>429</v>
      </c>
      <c r="C267" s="263"/>
      <c r="D267" s="264"/>
      <c r="E267" s="268"/>
      <c r="F267" s="269"/>
      <c r="G267" s="270"/>
      <c r="H267" s="268"/>
      <c r="I267" s="269"/>
      <c r="J267" s="270"/>
      <c r="K267" s="268"/>
      <c r="L267" s="269"/>
      <c r="M267" s="269"/>
      <c r="N267" s="269"/>
      <c r="O267" s="269"/>
      <c r="P267" s="270"/>
      <c r="Q267" s="60"/>
      <c r="R267" s="60"/>
      <c r="S267" s="60"/>
      <c r="T267" s="77"/>
      <c r="U267" s="60"/>
      <c r="V267" s="60"/>
      <c r="W267" s="60"/>
      <c r="X267" s="77"/>
      <c r="Y267" s="266"/>
      <c r="Z267" s="57"/>
    </row>
    <row r="268" spans="1:26" s="59" customFormat="1" x14ac:dyDescent="0.25">
      <c r="A268" s="57"/>
      <c r="B268" s="262" t="s">
        <v>431</v>
      </c>
      <c r="C268" s="263"/>
      <c r="D268" s="264"/>
      <c r="E268" s="268"/>
      <c r="F268" s="269"/>
      <c r="G268" s="270"/>
      <c r="H268" s="268"/>
      <c r="I268" s="269"/>
      <c r="J268" s="270"/>
      <c r="K268" s="268"/>
      <c r="L268" s="269"/>
      <c r="M268" s="269"/>
      <c r="N268" s="269"/>
      <c r="O268" s="269"/>
      <c r="P268" s="270"/>
      <c r="Q268" s="60"/>
      <c r="R268" s="60"/>
      <c r="S268" s="60"/>
      <c r="T268" s="77"/>
      <c r="U268" s="60"/>
      <c r="V268" s="60"/>
      <c r="W268" s="60"/>
      <c r="X268" s="77"/>
      <c r="Y268" s="267"/>
      <c r="Z268" s="57"/>
    </row>
    <row r="269" spans="1:26" x14ac:dyDescent="0.25">
      <c r="A269" s="277"/>
      <c r="B269" s="278" t="s">
        <v>132</v>
      </c>
      <c r="C269" s="260" t="s">
        <v>133</v>
      </c>
      <c r="D269" s="64" t="s">
        <v>18</v>
      </c>
      <c r="E269" s="21">
        <v>10</v>
      </c>
      <c r="F269" s="21">
        <v>12</v>
      </c>
      <c r="G269" s="21">
        <v>14</v>
      </c>
      <c r="H269" s="21">
        <v>16</v>
      </c>
      <c r="I269" s="21">
        <v>18</v>
      </c>
      <c r="J269" s="21">
        <v>20</v>
      </c>
      <c r="K269" s="21">
        <v>22</v>
      </c>
      <c r="L269" s="21">
        <v>24</v>
      </c>
      <c r="M269" s="21">
        <v>26</v>
      </c>
      <c r="N269" s="21">
        <v>28</v>
      </c>
      <c r="O269" s="21">
        <v>30</v>
      </c>
      <c r="P269" s="21">
        <v>32</v>
      </c>
      <c r="T269" s="277" t="s">
        <v>53</v>
      </c>
      <c r="X269" s="44"/>
      <c r="Y269" s="76"/>
      <c r="Z269" s="44"/>
    </row>
    <row r="270" spans="1:26" x14ac:dyDescent="0.25">
      <c r="A270" s="277"/>
      <c r="B270" s="278"/>
      <c r="C270" s="261"/>
      <c r="D270" s="64" t="s">
        <v>20</v>
      </c>
      <c r="E270" s="21">
        <v>12</v>
      </c>
      <c r="F270" s="21">
        <v>15</v>
      </c>
      <c r="G270" s="21">
        <v>18</v>
      </c>
      <c r="H270" s="21">
        <v>21</v>
      </c>
      <c r="I270" s="21">
        <v>24</v>
      </c>
      <c r="J270" s="21">
        <v>27</v>
      </c>
      <c r="K270" s="21">
        <v>30</v>
      </c>
      <c r="L270" s="21">
        <v>33</v>
      </c>
      <c r="M270" s="21">
        <v>36</v>
      </c>
      <c r="N270" s="21">
        <v>39</v>
      </c>
      <c r="O270" s="21">
        <v>42</v>
      </c>
      <c r="P270" s="21">
        <v>45</v>
      </c>
      <c r="T270" s="277"/>
      <c r="X270" s="44"/>
      <c r="Y270" s="76"/>
      <c r="Z270" s="44"/>
    </row>
    <row r="271" spans="1:26" s="53" customFormat="1" ht="28.5" x14ac:dyDescent="0.25">
      <c r="A271" s="56" t="s">
        <v>134</v>
      </c>
      <c r="B271" s="273" t="s">
        <v>135</v>
      </c>
      <c r="C271" s="274"/>
      <c r="D271" s="274"/>
      <c r="E271" s="274"/>
      <c r="F271" s="274"/>
      <c r="G271" s="274"/>
      <c r="H271" s="274"/>
      <c r="I271" s="274"/>
      <c r="J271" s="274"/>
      <c r="K271" s="274"/>
      <c r="L271" s="274"/>
      <c r="M271" s="274"/>
      <c r="N271" s="274"/>
      <c r="O271" s="274"/>
      <c r="P271" s="274"/>
      <c r="Q271" s="274"/>
      <c r="R271" s="274"/>
      <c r="S271" s="274"/>
      <c r="T271" s="274"/>
      <c r="U271" s="274"/>
      <c r="V271" s="274"/>
      <c r="W271" s="274"/>
      <c r="X271" s="274"/>
      <c r="Y271" s="274"/>
      <c r="Z271" s="275"/>
    </row>
    <row r="272" spans="1:26" s="48" customFormat="1" x14ac:dyDescent="0.25">
      <c r="A272" s="57"/>
      <c r="B272" s="262" t="s">
        <v>435</v>
      </c>
      <c r="C272" s="263"/>
      <c r="D272" s="264"/>
      <c r="E272" s="268"/>
      <c r="F272" s="269"/>
      <c r="G272" s="270"/>
      <c r="H272" s="268"/>
      <c r="I272" s="269"/>
      <c r="J272" s="270"/>
      <c r="K272" s="268"/>
      <c r="L272" s="269"/>
      <c r="M272" s="269"/>
      <c r="N272" s="269"/>
      <c r="O272" s="269"/>
      <c r="P272" s="270"/>
      <c r="Q272" s="60"/>
      <c r="R272" s="60"/>
      <c r="S272" s="60"/>
      <c r="T272" s="77"/>
      <c r="U272" s="60"/>
      <c r="V272" s="60"/>
      <c r="W272" s="60"/>
      <c r="X272" s="77"/>
      <c r="Y272" s="265" t="s">
        <v>708</v>
      </c>
      <c r="Z272" s="47"/>
    </row>
    <row r="273" spans="1:26" s="48" customFormat="1" x14ac:dyDescent="0.25">
      <c r="A273" s="57"/>
      <c r="B273" s="262" t="s">
        <v>432</v>
      </c>
      <c r="C273" s="263"/>
      <c r="D273" s="264"/>
      <c r="E273" s="268"/>
      <c r="F273" s="269"/>
      <c r="G273" s="270"/>
      <c r="H273" s="268"/>
      <c r="I273" s="269"/>
      <c r="J273" s="270"/>
      <c r="K273" s="268"/>
      <c r="L273" s="269"/>
      <c r="M273" s="269"/>
      <c r="N273" s="269"/>
      <c r="O273" s="269"/>
      <c r="P273" s="270"/>
      <c r="Q273" s="60"/>
      <c r="R273" s="60"/>
      <c r="S273" s="60"/>
      <c r="T273" s="77"/>
      <c r="U273" s="60"/>
      <c r="V273" s="60"/>
      <c r="W273" s="60"/>
      <c r="X273" s="77"/>
      <c r="Y273" s="266"/>
      <c r="Z273" s="47"/>
    </row>
    <row r="274" spans="1:26" s="48" customFormat="1" x14ac:dyDescent="0.25">
      <c r="A274" s="57"/>
      <c r="B274" s="262" t="s">
        <v>433</v>
      </c>
      <c r="C274" s="263"/>
      <c r="D274" s="264"/>
      <c r="E274" s="268"/>
      <c r="F274" s="269"/>
      <c r="G274" s="270"/>
      <c r="H274" s="268"/>
      <c r="I274" s="269"/>
      <c r="J274" s="270"/>
      <c r="K274" s="268"/>
      <c r="L274" s="269"/>
      <c r="M274" s="269"/>
      <c r="N274" s="269"/>
      <c r="O274" s="269"/>
      <c r="P274" s="270"/>
      <c r="Q274" s="60"/>
      <c r="R274" s="60"/>
      <c r="S274" s="60"/>
      <c r="T274" s="77"/>
      <c r="U274" s="60"/>
      <c r="V274" s="60"/>
      <c r="W274" s="60"/>
      <c r="X274" s="77"/>
      <c r="Y274" s="266"/>
      <c r="Z274" s="47"/>
    </row>
    <row r="275" spans="1:26" s="48" customFormat="1" x14ac:dyDescent="0.25">
      <c r="A275" s="57"/>
      <c r="B275" s="262" t="s">
        <v>434</v>
      </c>
      <c r="C275" s="263"/>
      <c r="D275" s="264"/>
      <c r="E275" s="268"/>
      <c r="F275" s="269"/>
      <c r="G275" s="270"/>
      <c r="H275" s="268"/>
      <c r="I275" s="269"/>
      <c r="J275" s="270"/>
      <c r="K275" s="268"/>
      <c r="L275" s="269"/>
      <c r="M275" s="269"/>
      <c r="N275" s="269"/>
      <c r="O275" s="269"/>
      <c r="P275" s="270"/>
      <c r="Q275" s="60"/>
      <c r="R275" s="60"/>
      <c r="S275" s="60"/>
      <c r="T275" s="77"/>
      <c r="U275" s="60"/>
      <c r="V275" s="60"/>
      <c r="W275" s="60"/>
      <c r="X275" s="77"/>
      <c r="Y275" s="266"/>
      <c r="Z275" s="47"/>
    </row>
    <row r="276" spans="1:26" s="48" customFormat="1" x14ac:dyDescent="0.25">
      <c r="A276" s="57"/>
      <c r="B276" s="262" t="s">
        <v>436</v>
      </c>
      <c r="C276" s="263"/>
      <c r="D276" s="264"/>
      <c r="E276" s="268"/>
      <c r="F276" s="269"/>
      <c r="G276" s="270"/>
      <c r="H276" s="268"/>
      <c r="I276" s="269"/>
      <c r="J276" s="270"/>
      <c r="K276" s="268"/>
      <c r="L276" s="269"/>
      <c r="M276" s="269"/>
      <c r="N276" s="269"/>
      <c r="O276" s="269"/>
      <c r="P276" s="270"/>
      <c r="Q276" s="60"/>
      <c r="R276" s="60"/>
      <c r="S276" s="60"/>
      <c r="T276" s="77"/>
      <c r="U276" s="60"/>
      <c r="V276" s="60"/>
      <c r="W276" s="60"/>
      <c r="X276" s="77"/>
      <c r="Y276" s="267"/>
      <c r="Z276" s="47"/>
    </row>
    <row r="277" spans="1:26" x14ac:dyDescent="0.25">
      <c r="A277" s="277"/>
      <c r="B277" s="278" t="s">
        <v>136</v>
      </c>
      <c r="C277" s="260" t="s">
        <v>57</v>
      </c>
      <c r="D277" s="64" t="s">
        <v>18</v>
      </c>
      <c r="E277" s="21">
        <v>644</v>
      </c>
      <c r="F277" s="21">
        <v>648</v>
      </c>
      <c r="G277" s="21">
        <v>651</v>
      </c>
      <c r="H277" s="21">
        <v>653</v>
      </c>
      <c r="I277" s="21">
        <v>654</v>
      </c>
      <c r="J277" s="21">
        <v>656</v>
      </c>
      <c r="K277" s="21">
        <v>659</v>
      </c>
      <c r="L277" s="21">
        <v>661</v>
      </c>
      <c r="M277" s="21">
        <v>665</v>
      </c>
      <c r="N277" s="21">
        <v>667</v>
      </c>
      <c r="O277" s="21">
        <v>667</v>
      </c>
      <c r="P277" s="21">
        <v>667</v>
      </c>
      <c r="T277" s="277" t="s">
        <v>53</v>
      </c>
      <c r="X277" s="44"/>
      <c r="Y277" s="76"/>
      <c r="Z277" s="44"/>
    </row>
    <row r="278" spans="1:26" x14ac:dyDescent="0.25">
      <c r="A278" s="277"/>
      <c r="B278" s="278"/>
      <c r="C278" s="261"/>
      <c r="D278" s="64" t="s">
        <v>20</v>
      </c>
      <c r="E278" s="27">
        <f>E277*1.03</f>
        <v>663.32</v>
      </c>
      <c r="F278" s="27">
        <f t="shared" ref="F278:P278" si="22">F277*1.03</f>
        <v>667.44</v>
      </c>
      <c r="G278" s="27">
        <f t="shared" si="22"/>
        <v>670.53</v>
      </c>
      <c r="H278" s="27">
        <f t="shared" si="22"/>
        <v>672.59</v>
      </c>
      <c r="I278" s="27">
        <f t="shared" si="22"/>
        <v>673.62</v>
      </c>
      <c r="J278" s="27">
        <f t="shared" si="22"/>
        <v>675.68000000000006</v>
      </c>
      <c r="K278" s="27">
        <f t="shared" si="22"/>
        <v>678.77</v>
      </c>
      <c r="L278" s="27">
        <f t="shared" si="22"/>
        <v>680.83</v>
      </c>
      <c r="M278" s="27">
        <f t="shared" si="22"/>
        <v>684.95</v>
      </c>
      <c r="N278" s="27">
        <f t="shared" si="22"/>
        <v>687.01</v>
      </c>
      <c r="O278" s="27">
        <f t="shared" si="22"/>
        <v>687.01</v>
      </c>
      <c r="P278" s="27">
        <f t="shared" si="22"/>
        <v>687.01</v>
      </c>
      <c r="T278" s="277"/>
      <c r="X278" s="44"/>
      <c r="Y278" s="76"/>
      <c r="Z278" s="44"/>
    </row>
    <row r="279" spans="1:26" s="53" customFormat="1" ht="28.5" x14ac:dyDescent="0.25">
      <c r="A279" s="56" t="s">
        <v>137</v>
      </c>
      <c r="B279" s="273" t="s">
        <v>138</v>
      </c>
      <c r="C279" s="274"/>
      <c r="D279" s="274"/>
      <c r="E279" s="274"/>
      <c r="F279" s="274"/>
      <c r="G279" s="274"/>
      <c r="H279" s="274"/>
      <c r="I279" s="274"/>
      <c r="J279" s="274"/>
      <c r="K279" s="274"/>
      <c r="L279" s="274"/>
      <c r="M279" s="274"/>
      <c r="N279" s="274"/>
      <c r="O279" s="274"/>
      <c r="P279" s="274"/>
      <c r="Q279" s="274"/>
      <c r="R279" s="274"/>
      <c r="S279" s="274"/>
      <c r="T279" s="274"/>
      <c r="U279" s="274"/>
      <c r="V279" s="274"/>
      <c r="W279" s="274"/>
      <c r="X279" s="274"/>
      <c r="Y279" s="274"/>
      <c r="Z279" s="275"/>
    </row>
    <row r="280" spans="1:26" s="48" customFormat="1" x14ac:dyDescent="0.25">
      <c r="A280" s="57"/>
      <c r="B280" s="262" t="s">
        <v>442</v>
      </c>
      <c r="C280" s="263"/>
      <c r="D280" s="264"/>
      <c r="E280" s="268"/>
      <c r="F280" s="269"/>
      <c r="G280" s="270"/>
      <c r="H280" s="268"/>
      <c r="I280" s="269"/>
      <c r="J280" s="270"/>
      <c r="K280" s="268"/>
      <c r="L280" s="269"/>
      <c r="M280" s="269"/>
      <c r="N280" s="269"/>
      <c r="O280" s="269"/>
      <c r="P280" s="270"/>
      <c r="Q280" s="60"/>
      <c r="R280" s="60"/>
      <c r="S280" s="60"/>
      <c r="T280" s="77"/>
      <c r="U280" s="60"/>
      <c r="V280" s="60"/>
      <c r="W280" s="60"/>
      <c r="X280" s="77"/>
      <c r="Y280" s="265" t="s">
        <v>708</v>
      </c>
      <c r="Z280" s="47"/>
    </row>
    <row r="281" spans="1:26" s="48" customFormat="1" x14ac:dyDescent="0.25">
      <c r="A281" s="57"/>
      <c r="B281" s="262" t="s">
        <v>437</v>
      </c>
      <c r="C281" s="263"/>
      <c r="D281" s="264"/>
      <c r="E281" s="268"/>
      <c r="F281" s="269"/>
      <c r="G281" s="270"/>
      <c r="H281" s="268"/>
      <c r="I281" s="269"/>
      <c r="J281" s="270"/>
      <c r="K281" s="268"/>
      <c r="L281" s="269"/>
      <c r="M281" s="269"/>
      <c r="N281" s="269"/>
      <c r="O281" s="269"/>
      <c r="P281" s="270"/>
      <c r="Q281" s="60"/>
      <c r="R281" s="60"/>
      <c r="S281" s="60"/>
      <c r="T281" s="77"/>
      <c r="U281" s="60"/>
      <c r="V281" s="60"/>
      <c r="W281" s="60"/>
      <c r="X281" s="77"/>
      <c r="Y281" s="266"/>
      <c r="Z281" s="47"/>
    </row>
    <row r="282" spans="1:26" s="48" customFormat="1" x14ac:dyDescent="0.25">
      <c r="A282" s="57"/>
      <c r="B282" s="262" t="s">
        <v>438</v>
      </c>
      <c r="C282" s="263"/>
      <c r="D282" s="264"/>
      <c r="E282" s="268"/>
      <c r="F282" s="269"/>
      <c r="G282" s="270"/>
      <c r="H282" s="268"/>
      <c r="I282" s="269"/>
      <c r="J282" s="270"/>
      <c r="K282" s="268"/>
      <c r="L282" s="269"/>
      <c r="M282" s="269"/>
      <c r="N282" s="269"/>
      <c r="O282" s="269"/>
      <c r="P282" s="270"/>
      <c r="Q282" s="60"/>
      <c r="R282" s="60"/>
      <c r="S282" s="60"/>
      <c r="T282" s="77"/>
      <c r="U282" s="60"/>
      <c r="V282" s="60"/>
      <c r="W282" s="60"/>
      <c r="X282" s="77"/>
      <c r="Y282" s="266"/>
      <c r="Z282" s="47"/>
    </row>
    <row r="283" spans="1:26" s="48" customFormat="1" x14ac:dyDescent="0.25">
      <c r="A283" s="57"/>
      <c r="B283" s="262" t="s">
        <v>439</v>
      </c>
      <c r="C283" s="263"/>
      <c r="D283" s="264"/>
      <c r="E283" s="268"/>
      <c r="F283" s="269"/>
      <c r="G283" s="270"/>
      <c r="H283" s="268"/>
      <c r="I283" s="269"/>
      <c r="J283" s="270"/>
      <c r="K283" s="268"/>
      <c r="L283" s="269"/>
      <c r="M283" s="269"/>
      <c r="N283" s="269"/>
      <c r="O283" s="269"/>
      <c r="P283" s="270"/>
      <c r="Q283" s="60"/>
      <c r="R283" s="60"/>
      <c r="S283" s="60"/>
      <c r="T283" s="77"/>
      <c r="U283" s="60"/>
      <c r="V283" s="60"/>
      <c r="W283" s="60"/>
      <c r="X283" s="77"/>
      <c r="Y283" s="266"/>
      <c r="Z283" s="47"/>
    </row>
    <row r="284" spans="1:26" s="48" customFormat="1" x14ac:dyDescent="0.25">
      <c r="A284" s="57"/>
      <c r="B284" s="262" t="s">
        <v>440</v>
      </c>
      <c r="C284" s="263"/>
      <c r="D284" s="264"/>
      <c r="E284" s="268"/>
      <c r="F284" s="269"/>
      <c r="G284" s="270"/>
      <c r="H284" s="268"/>
      <c r="I284" s="269"/>
      <c r="J284" s="270"/>
      <c r="K284" s="268"/>
      <c r="L284" s="269"/>
      <c r="M284" s="269"/>
      <c r="N284" s="269"/>
      <c r="O284" s="269"/>
      <c r="P284" s="270"/>
      <c r="Q284" s="60"/>
      <c r="R284" s="60"/>
      <c r="S284" s="60"/>
      <c r="T284" s="77"/>
      <c r="U284" s="60"/>
      <c r="V284" s="60"/>
      <c r="W284" s="60"/>
      <c r="X284" s="77"/>
      <c r="Y284" s="266"/>
      <c r="Z284" s="47"/>
    </row>
    <row r="285" spans="1:26" s="48" customFormat="1" x14ac:dyDescent="0.25">
      <c r="A285" s="57"/>
      <c r="B285" s="262" t="s">
        <v>441</v>
      </c>
      <c r="C285" s="263"/>
      <c r="D285" s="264"/>
      <c r="E285" s="268"/>
      <c r="F285" s="269"/>
      <c r="G285" s="270"/>
      <c r="H285" s="268"/>
      <c r="I285" s="269"/>
      <c r="J285" s="270"/>
      <c r="K285" s="268"/>
      <c r="L285" s="269"/>
      <c r="M285" s="269"/>
      <c r="N285" s="269"/>
      <c r="O285" s="269"/>
      <c r="P285" s="270"/>
      <c r="Q285" s="60"/>
      <c r="R285" s="60"/>
      <c r="S285" s="60"/>
      <c r="T285" s="77"/>
      <c r="U285" s="60"/>
      <c r="V285" s="60"/>
      <c r="W285" s="60"/>
      <c r="X285" s="77"/>
      <c r="Y285" s="266"/>
      <c r="Z285" s="47"/>
    </row>
    <row r="286" spans="1:26" s="48" customFormat="1" x14ac:dyDescent="0.25">
      <c r="A286" s="57"/>
      <c r="B286" s="262" t="s">
        <v>443</v>
      </c>
      <c r="C286" s="263"/>
      <c r="D286" s="264"/>
      <c r="E286" s="268"/>
      <c r="F286" s="269"/>
      <c r="G286" s="270"/>
      <c r="H286" s="268"/>
      <c r="I286" s="269"/>
      <c r="J286" s="270"/>
      <c r="K286" s="268"/>
      <c r="L286" s="269"/>
      <c r="M286" s="269"/>
      <c r="N286" s="269"/>
      <c r="O286" s="269"/>
      <c r="P286" s="270"/>
      <c r="Q286" s="60"/>
      <c r="R286" s="60"/>
      <c r="S286" s="60"/>
      <c r="T286" s="77"/>
      <c r="U286" s="60"/>
      <c r="V286" s="60"/>
      <c r="W286" s="60"/>
      <c r="X286" s="77"/>
      <c r="Y286" s="267"/>
      <c r="Z286" s="47"/>
    </row>
    <row r="287" spans="1:26" x14ac:dyDescent="0.25">
      <c r="A287" s="277"/>
      <c r="B287" s="278" t="s">
        <v>139</v>
      </c>
      <c r="C287" s="260" t="s">
        <v>57</v>
      </c>
      <c r="D287" s="64" t="s">
        <v>18</v>
      </c>
      <c r="E287" s="21">
        <v>323</v>
      </c>
      <c r="F287" s="21">
        <v>325</v>
      </c>
      <c r="G287" s="21">
        <v>337</v>
      </c>
      <c r="H287" s="21">
        <v>330</v>
      </c>
      <c r="I287" s="21">
        <v>334</v>
      </c>
      <c r="J287" s="21">
        <v>336</v>
      </c>
      <c r="K287" s="21">
        <v>336</v>
      </c>
      <c r="L287" s="21">
        <v>337</v>
      </c>
      <c r="M287" s="21">
        <v>337</v>
      </c>
      <c r="N287" s="21">
        <v>337</v>
      </c>
      <c r="O287" s="21">
        <v>339</v>
      </c>
      <c r="P287" s="21">
        <v>339</v>
      </c>
      <c r="T287" s="277" t="s">
        <v>53</v>
      </c>
      <c r="X287" s="44"/>
      <c r="Y287" s="76"/>
      <c r="Z287" s="44"/>
    </row>
    <row r="288" spans="1:26" x14ac:dyDescent="0.25">
      <c r="A288" s="277"/>
      <c r="B288" s="278"/>
      <c r="C288" s="261"/>
      <c r="D288" s="64" t="s">
        <v>20</v>
      </c>
      <c r="E288" s="27">
        <f>E287*1.03</f>
        <v>332.69</v>
      </c>
      <c r="F288" s="27">
        <f t="shared" ref="F288:P288" si="23">F287*1.03</f>
        <v>334.75</v>
      </c>
      <c r="G288" s="27">
        <f t="shared" si="23"/>
        <v>347.11</v>
      </c>
      <c r="H288" s="27">
        <f t="shared" si="23"/>
        <v>339.90000000000003</v>
      </c>
      <c r="I288" s="27">
        <f t="shared" si="23"/>
        <v>344.02</v>
      </c>
      <c r="J288" s="27">
        <f t="shared" si="23"/>
        <v>346.08</v>
      </c>
      <c r="K288" s="27">
        <f t="shared" si="23"/>
        <v>346.08</v>
      </c>
      <c r="L288" s="27">
        <f t="shared" si="23"/>
        <v>347.11</v>
      </c>
      <c r="M288" s="27">
        <f t="shared" si="23"/>
        <v>347.11</v>
      </c>
      <c r="N288" s="27">
        <f t="shared" si="23"/>
        <v>347.11</v>
      </c>
      <c r="O288" s="27">
        <f t="shared" si="23"/>
        <v>349.17</v>
      </c>
      <c r="P288" s="27">
        <f t="shared" si="23"/>
        <v>349.17</v>
      </c>
      <c r="T288" s="277"/>
      <c r="X288" s="44"/>
      <c r="Y288" s="76"/>
      <c r="Z288" s="44"/>
    </row>
    <row r="289" spans="1:26" s="53" customFormat="1" ht="28.5" x14ac:dyDescent="0.25">
      <c r="A289" s="56" t="s">
        <v>140</v>
      </c>
      <c r="B289" s="273" t="s">
        <v>141</v>
      </c>
      <c r="C289" s="274"/>
      <c r="D289" s="274"/>
      <c r="E289" s="274"/>
      <c r="F289" s="274"/>
      <c r="G289" s="274"/>
      <c r="H289" s="274"/>
      <c r="I289" s="274"/>
      <c r="J289" s="274"/>
      <c r="K289" s="274"/>
      <c r="L289" s="274"/>
      <c r="M289" s="274"/>
      <c r="N289" s="274"/>
      <c r="O289" s="274"/>
      <c r="P289" s="274"/>
      <c r="Q289" s="274"/>
      <c r="R289" s="274"/>
      <c r="S289" s="274"/>
      <c r="T289" s="274"/>
      <c r="U289" s="274"/>
      <c r="V289" s="274"/>
      <c r="W289" s="274"/>
      <c r="X289" s="274"/>
      <c r="Y289" s="274"/>
      <c r="Z289" s="275"/>
    </row>
    <row r="290" spans="1:26" s="48" customFormat="1" x14ac:dyDescent="0.25">
      <c r="A290" s="57"/>
      <c r="B290" s="262" t="s">
        <v>445</v>
      </c>
      <c r="C290" s="263"/>
      <c r="D290" s="264"/>
      <c r="E290" s="268"/>
      <c r="F290" s="269"/>
      <c r="G290" s="270"/>
      <c r="H290" s="268"/>
      <c r="I290" s="269"/>
      <c r="J290" s="270"/>
      <c r="K290" s="268"/>
      <c r="L290" s="269"/>
      <c r="M290" s="269"/>
      <c r="N290" s="269"/>
      <c r="O290" s="269"/>
      <c r="P290" s="270"/>
      <c r="Q290" s="60"/>
      <c r="R290" s="60"/>
      <c r="S290" s="60"/>
      <c r="T290" s="77"/>
      <c r="U290" s="60"/>
      <c r="V290" s="60"/>
      <c r="W290" s="60"/>
      <c r="X290" s="77"/>
      <c r="Y290" s="265" t="s">
        <v>720</v>
      </c>
      <c r="Z290" s="47"/>
    </row>
    <row r="291" spans="1:26" s="48" customFormat="1" x14ac:dyDescent="0.25">
      <c r="A291" s="57"/>
      <c r="B291" s="262" t="s">
        <v>444</v>
      </c>
      <c r="C291" s="263"/>
      <c r="D291" s="264"/>
      <c r="E291" s="268"/>
      <c r="F291" s="269"/>
      <c r="G291" s="270"/>
      <c r="H291" s="268"/>
      <c r="I291" s="269"/>
      <c r="J291" s="270"/>
      <c r="K291" s="268"/>
      <c r="L291" s="269"/>
      <c r="M291" s="269"/>
      <c r="N291" s="269"/>
      <c r="O291" s="269"/>
      <c r="P291" s="270"/>
      <c r="Q291" s="60"/>
      <c r="R291" s="60"/>
      <c r="S291" s="60"/>
      <c r="T291" s="77"/>
      <c r="U291" s="60"/>
      <c r="V291" s="60"/>
      <c r="W291" s="60"/>
      <c r="X291" s="77"/>
      <c r="Y291" s="266"/>
      <c r="Z291" s="47"/>
    </row>
    <row r="292" spans="1:26" s="48" customFormat="1" x14ac:dyDescent="0.25">
      <c r="A292" s="57"/>
      <c r="B292" s="262" t="s">
        <v>446</v>
      </c>
      <c r="C292" s="263"/>
      <c r="D292" s="264"/>
      <c r="E292" s="268"/>
      <c r="F292" s="269"/>
      <c r="G292" s="270"/>
      <c r="H292" s="268"/>
      <c r="I292" s="269"/>
      <c r="J292" s="270"/>
      <c r="K292" s="268"/>
      <c r="L292" s="269"/>
      <c r="M292" s="269"/>
      <c r="N292" s="269"/>
      <c r="O292" s="269"/>
      <c r="P292" s="270"/>
      <c r="Q292" s="60"/>
      <c r="R292" s="60"/>
      <c r="S292" s="60"/>
      <c r="T292" s="77"/>
      <c r="U292" s="60"/>
      <c r="V292" s="60"/>
      <c r="W292" s="60"/>
      <c r="X292" s="77"/>
      <c r="Y292" s="267"/>
      <c r="Z292" s="47"/>
    </row>
    <row r="293" spans="1:26" s="28" customFormat="1" x14ac:dyDescent="0.25">
      <c r="A293" s="287"/>
      <c r="B293" s="299" t="s">
        <v>142</v>
      </c>
      <c r="C293" s="289" t="s">
        <v>57</v>
      </c>
      <c r="D293" s="68" t="s">
        <v>18</v>
      </c>
      <c r="E293" s="27">
        <v>275</v>
      </c>
      <c r="F293" s="27">
        <f>E293*1.03</f>
        <v>283.25</v>
      </c>
      <c r="G293" s="27">
        <f>F293*1.03</f>
        <v>291.7475</v>
      </c>
      <c r="H293" s="27">
        <f>G293*1.03</f>
        <v>300.49992500000002</v>
      </c>
      <c r="I293" s="27">
        <f t="shared" ref="I293:P293" si="24">H293*1.03</f>
        <v>309.51492275000004</v>
      </c>
      <c r="J293" s="27">
        <f t="shared" si="24"/>
        <v>318.80037043250007</v>
      </c>
      <c r="K293" s="27">
        <f t="shared" si="24"/>
        <v>328.36438154547511</v>
      </c>
      <c r="L293" s="27">
        <f t="shared" si="24"/>
        <v>338.21531299183937</v>
      </c>
      <c r="M293" s="27">
        <f t="shared" si="24"/>
        <v>348.36177238159456</v>
      </c>
      <c r="N293" s="27">
        <f t="shared" si="24"/>
        <v>358.81262555304238</v>
      </c>
      <c r="O293" s="27">
        <f t="shared" si="24"/>
        <v>369.57700431963366</v>
      </c>
      <c r="P293" s="27">
        <f t="shared" si="24"/>
        <v>380.66431444922267</v>
      </c>
      <c r="R293" s="24"/>
      <c r="S293" s="24"/>
      <c r="T293" s="287" t="s">
        <v>53</v>
      </c>
      <c r="X293" s="46"/>
      <c r="Y293" s="74"/>
      <c r="Z293" s="46"/>
    </row>
    <row r="294" spans="1:26" s="28" customFormat="1" x14ac:dyDescent="0.25">
      <c r="A294" s="287"/>
      <c r="B294" s="299"/>
      <c r="C294" s="290"/>
      <c r="D294" s="68" t="s">
        <v>20</v>
      </c>
      <c r="E294" s="27">
        <f>E293*1.03</f>
        <v>283.25</v>
      </c>
      <c r="F294" s="27">
        <f t="shared" ref="F294:P294" si="25">F293*1.03</f>
        <v>291.7475</v>
      </c>
      <c r="G294" s="27">
        <f t="shared" si="25"/>
        <v>300.49992500000002</v>
      </c>
      <c r="H294" s="27">
        <f t="shared" si="25"/>
        <v>309.51492275000004</v>
      </c>
      <c r="I294" s="27">
        <f t="shared" si="25"/>
        <v>318.80037043250007</v>
      </c>
      <c r="J294" s="27">
        <f t="shared" si="25"/>
        <v>328.36438154547511</v>
      </c>
      <c r="K294" s="27">
        <f t="shared" si="25"/>
        <v>338.21531299183937</v>
      </c>
      <c r="L294" s="27">
        <f t="shared" si="25"/>
        <v>348.36177238159456</v>
      </c>
      <c r="M294" s="27">
        <f t="shared" si="25"/>
        <v>358.81262555304238</v>
      </c>
      <c r="N294" s="27">
        <f t="shared" si="25"/>
        <v>369.57700431963366</v>
      </c>
      <c r="O294" s="27">
        <f t="shared" si="25"/>
        <v>380.66431444922267</v>
      </c>
      <c r="P294" s="27">
        <f t="shared" si="25"/>
        <v>392.08424388269935</v>
      </c>
      <c r="R294" s="24"/>
      <c r="S294" s="24"/>
      <c r="T294" s="287"/>
      <c r="X294" s="46"/>
      <c r="Y294" s="74"/>
      <c r="Z294" s="46"/>
    </row>
    <row r="295" spans="1:26" s="53" customFormat="1" ht="28.5" x14ac:dyDescent="0.25">
      <c r="A295" s="56" t="s">
        <v>143</v>
      </c>
      <c r="B295" s="273" t="s">
        <v>144</v>
      </c>
      <c r="C295" s="274"/>
      <c r="D295" s="274"/>
      <c r="E295" s="274"/>
      <c r="F295" s="274"/>
      <c r="G295" s="274"/>
      <c r="H295" s="274"/>
      <c r="I295" s="274"/>
      <c r="J295" s="274"/>
      <c r="K295" s="274"/>
      <c r="L295" s="274"/>
      <c r="M295" s="274"/>
      <c r="N295" s="274"/>
      <c r="O295" s="274"/>
      <c r="P295" s="274"/>
      <c r="Q295" s="274"/>
      <c r="R295" s="274"/>
      <c r="S295" s="274"/>
      <c r="T295" s="274"/>
      <c r="U295" s="274"/>
      <c r="V295" s="274"/>
      <c r="W295" s="274"/>
      <c r="X295" s="274"/>
      <c r="Y295" s="274"/>
      <c r="Z295" s="275"/>
    </row>
    <row r="296" spans="1:26" s="48" customFormat="1" x14ac:dyDescent="0.25">
      <c r="A296" s="57"/>
      <c r="B296" s="262" t="s">
        <v>448</v>
      </c>
      <c r="C296" s="263"/>
      <c r="D296" s="264"/>
      <c r="E296" s="268"/>
      <c r="F296" s="269"/>
      <c r="G296" s="270"/>
      <c r="H296" s="268"/>
      <c r="I296" s="269"/>
      <c r="J296" s="270"/>
      <c r="K296" s="268"/>
      <c r="L296" s="269"/>
      <c r="M296" s="269"/>
      <c r="N296" s="269"/>
      <c r="O296" s="269"/>
      <c r="P296" s="270"/>
      <c r="Q296" s="60"/>
      <c r="R296" s="60"/>
      <c r="S296" s="60"/>
      <c r="T296" s="77"/>
      <c r="U296" s="60"/>
      <c r="V296" s="60"/>
      <c r="W296" s="60"/>
      <c r="X296" s="77"/>
      <c r="Y296" s="265" t="s">
        <v>740</v>
      </c>
      <c r="Z296" s="47"/>
    </row>
    <row r="297" spans="1:26" s="48" customFormat="1" x14ac:dyDescent="0.25">
      <c r="A297" s="57"/>
      <c r="B297" s="262" t="s">
        <v>447</v>
      </c>
      <c r="C297" s="263"/>
      <c r="D297" s="264"/>
      <c r="E297" s="268"/>
      <c r="F297" s="269"/>
      <c r="G297" s="270"/>
      <c r="H297" s="268"/>
      <c r="I297" s="269"/>
      <c r="J297" s="270"/>
      <c r="K297" s="268"/>
      <c r="L297" s="269"/>
      <c r="M297" s="269"/>
      <c r="N297" s="269"/>
      <c r="O297" s="269"/>
      <c r="P297" s="270"/>
      <c r="Q297" s="60"/>
      <c r="R297" s="60"/>
      <c r="S297" s="60"/>
      <c r="T297" s="77"/>
      <c r="U297" s="60"/>
      <c r="V297" s="60"/>
      <c r="W297" s="60"/>
      <c r="X297" s="77"/>
      <c r="Y297" s="266"/>
      <c r="Z297" s="47"/>
    </row>
    <row r="298" spans="1:26" s="48" customFormat="1" x14ac:dyDescent="0.25">
      <c r="A298" s="57"/>
      <c r="B298" s="262" t="s">
        <v>449</v>
      </c>
      <c r="C298" s="263"/>
      <c r="D298" s="264"/>
      <c r="E298" s="268"/>
      <c r="F298" s="269"/>
      <c r="G298" s="270"/>
      <c r="H298" s="268"/>
      <c r="I298" s="269"/>
      <c r="J298" s="270"/>
      <c r="K298" s="268"/>
      <c r="L298" s="269"/>
      <c r="M298" s="269"/>
      <c r="N298" s="269"/>
      <c r="O298" s="269"/>
      <c r="P298" s="270"/>
      <c r="Q298" s="60"/>
      <c r="R298" s="60"/>
      <c r="S298" s="60"/>
      <c r="T298" s="77"/>
      <c r="U298" s="60"/>
      <c r="V298" s="60"/>
      <c r="W298" s="60"/>
      <c r="X298" s="77"/>
      <c r="Y298" s="267"/>
      <c r="Z298" s="47"/>
    </row>
    <row r="299" spans="1:26" s="3" customFormat="1" x14ac:dyDescent="0.25">
      <c r="A299" s="198"/>
      <c r="B299" s="237" t="s">
        <v>52</v>
      </c>
      <c r="C299" s="271" t="s">
        <v>7</v>
      </c>
      <c r="D299" s="73" t="s">
        <v>18</v>
      </c>
      <c r="E299" s="26">
        <v>30</v>
      </c>
      <c r="F299" s="26">
        <v>30.2</v>
      </c>
      <c r="G299" s="26">
        <v>30.3</v>
      </c>
      <c r="H299" s="26">
        <v>30.4</v>
      </c>
      <c r="I299" s="26">
        <v>30.6</v>
      </c>
      <c r="J299" s="26">
        <v>30.7</v>
      </c>
      <c r="K299" s="26">
        <v>30.8</v>
      </c>
      <c r="L299" s="26">
        <v>31</v>
      </c>
      <c r="M299" s="26">
        <v>31.2</v>
      </c>
      <c r="N299" s="26">
        <v>31.3</v>
      </c>
      <c r="O299" s="26">
        <v>31.5</v>
      </c>
      <c r="P299" s="26">
        <v>31.6</v>
      </c>
      <c r="T299" s="198" t="s">
        <v>53</v>
      </c>
      <c r="X299" s="45"/>
      <c r="Y299" s="62"/>
      <c r="Z299" s="45"/>
    </row>
    <row r="300" spans="1:26" s="3" customFormat="1" x14ac:dyDescent="0.25">
      <c r="A300" s="198"/>
      <c r="B300" s="237"/>
      <c r="C300" s="272"/>
      <c r="D300" s="73" t="s">
        <v>20</v>
      </c>
      <c r="E300" s="26">
        <f>E299*1.05</f>
        <v>31.5</v>
      </c>
      <c r="F300" s="26">
        <f t="shared" ref="F300:P300" si="26">F299*1.05</f>
        <v>31.71</v>
      </c>
      <c r="G300" s="26">
        <f t="shared" si="26"/>
        <v>31.815000000000001</v>
      </c>
      <c r="H300" s="26">
        <f t="shared" si="26"/>
        <v>31.919999999999998</v>
      </c>
      <c r="I300" s="26">
        <f t="shared" si="26"/>
        <v>32.130000000000003</v>
      </c>
      <c r="J300" s="26">
        <f t="shared" si="26"/>
        <v>32.234999999999999</v>
      </c>
      <c r="K300" s="26">
        <f t="shared" si="26"/>
        <v>32.340000000000003</v>
      </c>
      <c r="L300" s="26">
        <f t="shared" si="26"/>
        <v>32.550000000000004</v>
      </c>
      <c r="M300" s="26">
        <f t="shared" si="26"/>
        <v>32.76</v>
      </c>
      <c r="N300" s="26">
        <f t="shared" si="26"/>
        <v>32.865000000000002</v>
      </c>
      <c r="O300" s="26">
        <f t="shared" si="26"/>
        <v>33.075000000000003</v>
      </c>
      <c r="P300" s="26">
        <f t="shared" si="26"/>
        <v>33.18</v>
      </c>
      <c r="T300" s="198"/>
      <c r="X300" s="45"/>
      <c r="Y300" s="62"/>
      <c r="Z300" s="45"/>
    </row>
    <row r="301" spans="1:26" s="53" customFormat="1" ht="28.5" x14ac:dyDescent="0.25">
      <c r="A301" s="56" t="s">
        <v>145</v>
      </c>
      <c r="B301" s="273" t="s">
        <v>146</v>
      </c>
      <c r="C301" s="274"/>
      <c r="D301" s="274"/>
      <c r="E301" s="274"/>
      <c r="F301" s="274"/>
      <c r="G301" s="274"/>
      <c r="H301" s="274"/>
      <c r="I301" s="274"/>
      <c r="J301" s="274"/>
      <c r="K301" s="274"/>
      <c r="L301" s="274"/>
      <c r="M301" s="274"/>
      <c r="N301" s="274"/>
      <c r="O301" s="274"/>
      <c r="P301" s="274"/>
      <c r="Q301" s="274"/>
      <c r="R301" s="274"/>
      <c r="S301" s="274"/>
      <c r="T301" s="274"/>
      <c r="U301" s="274"/>
      <c r="V301" s="274"/>
      <c r="W301" s="274"/>
      <c r="X301" s="274"/>
      <c r="Y301" s="274"/>
      <c r="Z301" s="275"/>
    </row>
    <row r="302" spans="1:26" s="48" customFormat="1" x14ac:dyDescent="0.25">
      <c r="A302" s="57"/>
      <c r="B302" s="262" t="s">
        <v>451</v>
      </c>
      <c r="C302" s="263"/>
      <c r="D302" s="264"/>
      <c r="E302" s="262"/>
      <c r="F302" s="263"/>
      <c r="G302" s="264"/>
      <c r="H302" s="262"/>
      <c r="I302" s="263"/>
      <c r="J302" s="264"/>
      <c r="K302" s="262"/>
      <c r="L302" s="263"/>
      <c r="M302" s="263"/>
      <c r="N302" s="263"/>
      <c r="O302" s="263"/>
      <c r="P302" s="264"/>
      <c r="Q302" s="60"/>
      <c r="R302" s="60"/>
      <c r="S302" s="60"/>
      <c r="T302" s="77"/>
      <c r="U302" s="60"/>
      <c r="V302" s="60"/>
      <c r="W302" s="60"/>
      <c r="X302" s="77"/>
      <c r="Y302" s="265" t="s">
        <v>721</v>
      </c>
      <c r="Z302" s="47"/>
    </row>
    <row r="303" spans="1:26" s="48" customFormat="1" x14ac:dyDescent="0.25">
      <c r="A303" s="57"/>
      <c r="B303" s="262" t="s">
        <v>450</v>
      </c>
      <c r="C303" s="263"/>
      <c r="D303" s="264"/>
      <c r="E303" s="268"/>
      <c r="F303" s="269"/>
      <c r="G303" s="270"/>
      <c r="H303" s="268"/>
      <c r="I303" s="269"/>
      <c r="J303" s="270"/>
      <c r="K303" s="268"/>
      <c r="L303" s="269"/>
      <c r="M303" s="269"/>
      <c r="N303" s="269"/>
      <c r="O303" s="269"/>
      <c r="P303" s="270"/>
      <c r="Q303" s="60"/>
      <c r="R303" s="60"/>
      <c r="S303" s="60"/>
      <c r="T303" s="77"/>
      <c r="U303" s="60"/>
      <c r="V303" s="60"/>
      <c r="W303" s="60"/>
      <c r="X303" s="77"/>
      <c r="Y303" s="266"/>
      <c r="Z303" s="47"/>
    </row>
    <row r="304" spans="1:26" s="48" customFormat="1" x14ac:dyDescent="0.25">
      <c r="A304" s="57"/>
      <c r="B304" s="262" t="s">
        <v>452</v>
      </c>
      <c r="C304" s="263"/>
      <c r="D304" s="264"/>
      <c r="E304" s="268"/>
      <c r="F304" s="269"/>
      <c r="G304" s="270"/>
      <c r="H304" s="268"/>
      <c r="I304" s="269"/>
      <c r="J304" s="270"/>
      <c r="K304" s="268"/>
      <c r="L304" s="269"/>
      <c r="M304" s="269"/>
      <c r="N304" s="269"/>
      <c r="O304" s="269"/>
      <c r="P304" s="270"/>
      <c r="Q304" s="60"/>
      <c r="R304" s="60"/>
      <c r="S304" s="60"/>
      <c r="T304" s="77"/>
      <c r="U304" s="60"/>
      <c r="V304" s="60"/>
      <c r="W304" s="60"/>
      <c r="X304" s="77"/>
      <c r="Y304" s="267"/>
      <c r="Z304" s="47"/>
    </row>
    <row r="305" spans="1:26" x14ac:dyDescent="0.25">
      <c r="A305" s="277"/>
      <c r="B305" s="278" t="s">
        <v>147</v>
      </c>
      <c r="C305" s="260" t="s">
        <v>7</v>
      </c>
      <c r="D305" s="64" t="s">
        <v>18</v>
      </c>
      <c r="E305" s="16">
        <v>30.5</v>
      </c>
      <c r="F305" s="16">
        <v>30.6</v>
      </c>
      <c r="G305" s="16">
        <v>30.7</v>
      </c>
      <c r="H305" s="16">
        <v>30.8</v>
      </c>
      <c r="I305" s="16">
        <v>31</v>
      </c>
      <c r="J305" s="16">
        <v>31.1</v>
      </c>
      <c r="K305" s="16">
        <v>31.3</v>
      </c>
      <c r="L305" s="16">
        <v>31.4</v>
      </c>
      <c r="M305" s="16">
        <v>31.5</v>
      </c>
      <c r="N305" s="16">
        <v>31.6</v>
      </c>
      <c r="O305" s="16">
        <v>31.7</v>
      </c>
      <c r="P305" s="16">
        <v>31.8</v>
      </c>
      <c r="T305" s="277" t="s">
        <v>53</v>
      </c>
      <c r="X305" s="44"/>
      <c r="Y305" s="76"/>
      <c r="Z305" s="44"/>
    </row>
    <row r="306" spans="1:26" x14ac:dyDescent="0.25">
      <c r="A306" s="277"/>
      <c r="B306" s="278"/>
      <c r="C306" s="261"/>
      <c r="D306" s="64" t="s">
        <v>20</v>
      </c>
      <c r="E306" s="16">
        <v>30.5</v>
      </c>
      <c r="F306" s="16">
        <v>30.6</v>
      </c>
      <c r="G306" s="16">
        <v>30.7</v>
      </c>
      <c r="H306" s="16">
        <f t="shared" ref="H306:P306" si="27">H305*1.05</f>
        <v>32.340000000000003</v>
      </c>
      <c r="I306" s="16">
        <f t="shared" si="27"/>
        <v>32.550000000000004</v>
      </c>
      <c r="J306" s="16">
        <f t="shared" si="27"/>
        <v>32.655000000000001</v>
      </c>
      <c r="K306" s="16">
        <f t="shared" si="27"/>
        <v>32.865000000000002</v>
      </c>
      <c r="L306" s="16">
        <f t="shared" si="27"/>
        <v>32.97</v>
      </c>
      <c r="M306" s="16">
        <f t="shared" si="27"/>
        <v>33.075000000000003</v>
      </c>
      <c r="N306" s="16">
        <f t="shared" si="27"/>
        <v>33.18</v>
      </c>
      <c r="O306" s="16">
        <f t="shared" si="27"/>
        <v>33.285000000000004</v>
      </c>
      <c r="P306" s="16">
        <f t="shared" si="27"/>
        <v>33.39</v>
      </c>
      <c r="T306" s="277"/>
      <c r="X306" s="44"/>
      <c r="Y306" s="76"/>
      <c r="Z306" s="44"/>
    </row>
    <row r="307" spans="1:26" s="8" customFormat="1" ht="14.25" x14ac:dyDescent="0.2">
      <c r="A307" s="65" t="s">
        <v>148</v>
      </c>
      <c r="B307" s="286" t="s">
        <v>149</v>
      </c>
      <c r="C307" s="286"/>
      <c r="D307" s="286"/>
      <c r="E307" s="286"/>
      <c r="F307" s="286"/>
      <c r="G307" s="286"/>
      <c r="H307" s="286"/>
      <c r="I307" s="286"/>
      <c r="J307" s="286"/>
      <c r="K307" s="286"/>
      <c r="L307" s="286"/>
      <c r="M307" s="286"/>
      <c r="N307" s="286"/>
      <c r="O307" s="286"/>
      <c r="P307" s="286"/>
      <c r="R307" s="9"/>
      <c r="S307" s="9"/>
      <c r="T307" s="10"/>
      <c r="X307" s="10"/>
      <c r="Y307" s="10"/>
      <c r="Z307" s="10"/>
    </row>
    <row r="308" spans="1:26" s="53" customFormat="1" ht="28.5" x14ac:dyDescent="0.25">
      <c r="A308" s="56" t="s">
        <v>150</v>
      </c>
      <c r="B308" s="273" t="s">
        <v>151</v>
      </c>
      <c r="C308" s="274"/>
      <c r="D308" s="274"/>
      <c r="E308" s="274"/>
      <c r="F308" s="274"/>
      <c r="G308" s="274"/>
      <c r="H308" s="274"/>
      <c r="I308" s="274"/>
      <c r="J308" s="274"/>
      <c r="K308" s="274"/>
      <c r="L308" s="274"/>
      <c r="M308" s="274"/>
      <c r="N308" s="274"/>
      <c r="O308" s="274"/>
      <c r="P308" s="274"/>
      <c r="Q308" s="274"/>
      <c r="R308" s="274"/>
      <c r="S308" s="274"/>
      <c r="T308" s="274"/>
      <c r="U308" s="274"/>
      <c r="V308" s="274"/>
      <c r="W308" s="274"/>
      <c r="X308" s="274"/>
      <c r="Y308" s="274"/>
      <c r="Z308" s="275"/>
    </row>
    <row r="309" spans="1:26" s="48" customFormat="1" x14ac:dyDescent="0.25">
      <c r="A309" s="57"/>
      <c r="B309" s="262" t="s">
        <v>462</v>
      </c>
      <c r="C309" s="263"/>
      <c r="D309" s="264"/>
      <c r="E309" s="268"/>
      <c r="F309" s="269"/>
      <c r="G309" s="270"/>
      <c r="H309" s="268"/>
      <c r="I309" s="269"/>
      <c r="J309" s="270"/>
      <c r="K309" s="268"/>
      <c r="L309" s="269"/>
      <c r="M309" s="269"/>
      <c r="N309" s="269"/>
      <c r="O309" s="269"/>
      <c r="P309" s="270"/>
      <c r="Q309" s="60"/>
      <c r="R309" s="60"/>
      <c r="S309" s="60"/>
      <c r="T309" s="77"/>
      <c r="U309" s="60"/>
      <c r="V309" s="60"/>
      <c r="W309" s="60"/>
      <c r="X309" s="77"/>
      <c r="Y309" s="265" t="s">
        <v>709</v>
      </c>
      <c r="Z309" s="47"/>
    </row>
    <row r="310" spans="1:26" s="48" customFormat="1" x14ac:dyDescent="0.25">
      <c r="A310" s="57"/>
      <c r="B310" s="262" t="s">
        <v>453</v>
      </c>
      <c r="C310" s="263"/>
      <c r="D310" s="264"/>
      <c r="E310" s="268"/>
      <c r="F310" s="269"/>
      <c r="G310" s="270"/>
      <c r="H310" s="268"/>
      <c r="I310" s="269"/>
      <c r="J310" s="270"/>
      <c r="K310" s="268"/>
      <c r="L310" s="269"/>
      <c r="M310" s="269"/>
      <c r="N310" s="269"/>
      <c r="O310" s="269"/>
      <c r="P310" s="270"/>
      <c r="Q310" s="60"/>
      <c r="R310" s="60"/>
      <c r="S310" s="60"/>
      <c r="T310" s="77"/>
      <c r="U310" s="60"/>
      <c r="V310" s="60"/>
      <c r="W310" s="60"/>
      <c r="X310" s="77"/>
      <c r="Y310" s="266"/>
      <c r="Z310" s="47"/>
    </row>
    <row r="311" spans="1:26" s="48" customFormat="1" x14ac:dyDescent="0.25">
      <c r="A311" s="57"/>
      <c r="B311" s="262" t="s">
        <v>454</v>
      </c>
      <c r="C311" s="263"/>
      <c r="D311" s="264"/>
      <c r="E311" s="268"/>
      <c r="F311" s="269"/>
      <c r="G311" s="270"/>
      <c r="H311" s="268"/>
      <c r="I311" s="269"/>
      <c r="J311" s="270"/>
      <c r="K311" s="268"/>
      <c r="L311" s="269"/>
      <c r="M311" s="269"/>
      <c r="N311" s="269"/>
      <c r="O311" s="269"/>
      <c r="P311" s="270"/>
      <c r="Q311" s="60"/>
      <c r="R311" s="60"/>
      <c r="S311" s="60"/>
      <c r="T311" s="77"/>
      <c r="U311" s="60"/>
      <c r="V311" s="60"/>
      <c r="W311" s="60"/>
      <c r="X311" s="77"/>
      <c r="Y311" s="266"/>
      <c r="Z311" s="47"/>
    </row>
    <row r="312" spans="1:26" s="48" customFormat="1" x14ac:dyDescent="0.25">
      <c r="A312" s="57"/>
      <c r="B312" s="262" t="s">
        <v>455</v>
      </c>
      <c r="C312" s="263"/>
      <c r="D312" s="264"/>
      <c r="E312" s="268"/>
      <c r="F312" s="269"/>
      <c r="G312" s="270"/>
      <c r="H312" s="268"/>
      <c r="I312" s="269"/>
      <c r="J312" s="270"/>
      <c r="K312" s="268"/>
      <c r="L312" s="269"/>
      <c r="M312" s="269"/>
      <c r="N312" s="269"/>
      <c r="O312" s="269"/>
      <c r="P312" s="270"/>
      <c r="Q312" s="60"/>
      <c r="R312" s="60"/>
      <c r="S312" s="60"/>
      <c r="T312" s="77"/>
      <c r="U312" s="60"/>
      <c r="V312" s="60"/>
      <c r="W312" s="60"/>
      <c r="X312" s="77"/>
      <c r="Y312" s="266"/>
      <c r="Z312" s="47"/>
    </row>
    <row r="313" spans="1:26" s="48" customFormat="1" x14ac:dyDescent="0.25">
      <c r="A313" s="57"/>
      <c r="B313" s="262" t="s">
        <v>456</v>
      </c>
      <c r="C313" s="263"/>
      <c r="D313" s="264"/>
      <c r="E313" s="268"/>
      <c r="F313" s="269"/>
      <c r="G313" s="270"/>
      <c r="H313" s="268"/>
      <c r="I313" s="269"/>
      <c r="J313" s="270"/>
      <c r="K313" s="268"/>
      <c r="L313" s="269"/>
      <c r="M313" s="269"/>
      <c r="N313" s="269"/>
      <c r="O313" s="269"/>
      <c r="P313" s="270"/>
      <c r="Q313" s="60"/>
      <c r="R313" s="60"/>
      <c r="S313" s="60"/>
      <c r="T313" s="77"/>
      <c r="U313" s="60"/>
      <c r="V313" s="60"/>
      <c r="W313" s="60"/>
      <c r="X313" s="77"/>
      <c r="Y313" s="266"/>
      <c r="Z313" s="47"/>
    </row>
    <row r="314" spans="1:26" s="48" customFormat="1" x14ac:dyDescent="0.25">
      <c r="A314" s="57"/>
      <c r="B314" s="262" t="s">
        <v>457</v>
      </c>
      <c r="C314" s="263"/>
      <c r="D314" s="264"/>
      <c r="E314" s="268"/>
      <c r="F314" s="269"/>
      <c r="G314" s="270"/>
      <c r="H314" s="268"/>
      <c r="I314" s="269"/>
      <c r="J314" s="270"/>
      <c r="K314" s="268"/>
      <c r="L314" s="269"/>
      <c r="M314" s="269"/>
      <c r="N314" s="269"/>
      <c r="O314" s="269"/>
      <c r="P314" s="270"/>
      <c r="Q314" s="60"/>
      <c r="R314" s="60"/>
      <c r="S314" s="60"/>
      <c r="T314" s="77"/>
      <c r="U314" s="60"/>
      <c r="V314" s="60"/>
      <c r="W314" s="60"/>
      <c r="X314" s="77"/>
      <c r="Y314" s="266"/>
      <c r="Z314" s="47"/>
    </row>
    <row r="315" spans="1:26" s="48" customFormat="1" x14ac:dyDescent="0.25">
      <c r="A315" s="57"/>
      <c r="B315" s="262" t="s">
        <v>458</v>
      </c>
      <c r="C315" s="263"/>
      <c r="D315" s="264"/>
      <c r="E315" s="268"/>
      <c r="F315" s="269"/>
      <c r="G315" s="270"/>
      <c r="H315" s="268"/>
      <c r="I315" s="269"/>
      <c r="J315" s="270"/>
      <c r="K315" s="268"/>
      <c r="L315" s="269"/>
      <c r="M315" s="269"/>
      <c r="N315" s="269"/>
      <c r="O315" s="269"/>
      <c r="P315" s="270"/>
      <c r="Q315" s="60"/>
      <c r="R315" s="60"/>
      <c r="S315" s="60"/>
      <c r="T315" s="77"/>
      <c r="U315" s="60"/>
      <c r="V315" s="60"/>
      <c r="W315" s="60"/>
      <c r="X315" s="77"/>
      <c r="Y315" s="266"/>
      <c r="Z315" s="47"/>
    </row>
    <row r="316" spans="1:26" s="48" customFormat="1" x14ac:dyDescent="0.25">
      <c r="A316" s="57"/>
      <c r="B316" s="262" t="s">
        <v>459</v>
      </c>
      <c r="C316" s="263"/>
      <c r="D316" s="264"/>
      <c r="E316" s="268"/>
      <c r="F316" s="269"/>
      <c r="G316" s="270"/>
      <c r="H316" s="268"/>
      <c r="I316" s="269"/>
      <c r="J316" s="270"/>
      <c r="K316" s="268"/>
      <c r="L316" s="269"/>
      <c r="M316" s="269"/>
      <c r="N316" s="269"/>
      <c r="O316" s="269"/>
      <c r="P316" s="270"/>
      <c r="Q316" s="60"/>
      <c r="R316" s="60"/>
      <c r="S316" s="60"/>
      <c r="T316" s="77"/>
      <c r="U316" s="60"/>
      <c r="V316" s="60"/>
      <c r="W316" s="60"/>
      <c r="X316" s="77"/>
      <c r="Y316" s="266"/>
      <c r="Z316" s="47"/>
    </row>
    <row r="317" spans="1:26" s="48" customFormat="1" x14ac:dyDescent="0.25">
      <c r="A317" s="57"/>
      <c r="B317" s="262" t="s">
        <v>460</v>
      </c>
      <c r="C317" s="263"/>
      <c r="D317" s="264"/>
      <c r="E317" s="268"/>
      <c r="F317" s="269"/>
      <c r="G317" s="270"/>
      <c r="H317" s="268"/>
      <c r="I317" s="269"/>
      <c r="J317" s="270"/>
      <c r="K317" s="268"/>
      <c r="L317" s="269"/>
      <c r="M317" s="269"/>
      <c r="N317" s="269"/>
      <c r="O317" s="269"/>
      <c r="P317" s="270"/>
      <c r="Q317" s="60"/>
      <c r="R317" s="60"/>
      <c r="S317" s="60"/>
      <c r="T317" s="77"/>
      <c r="U317" s="60"/>
      <c r="V317" s="60"/>
      <c r="W317" s="60"/>
      <c r="X317" s="77"/>
      <c r="Y317" s="266"/>
      <c r="Z317" s="47"/>
    </row>
    <row r="318" spans="1:26" s="48" customFormat="1" x14ac:dyDescent="0.25">
      <c r="A318" s="57"/>
      <c r="B318" s="262" t="s">
        <v>461</v>
      </c>
      <c r="C318" s="263"/>
      <c r="D318" s="264"/>
      <c r="E318" s="268"/>
      <c r="F318" s="269"/>
      <c r="G318" s="270"/>
      <c r="H318" s="268"/>
      <c r="I318" s="269"/>
      <c r="J318" s="270"/>
      <c r="K318" s="268"/>
      <c r="L318" s="269"/>
      <c r="M318" s="269"/>
      <c r="N318" s="269"/>
      <c r="O318" s="269"/>
      <c r="P318" s="270"/>
      <c r="Q318" s="60"/>
      <c r="R318" s="60"/>
      <c r="S318" s="60"/>
      <c r="T318" s="77"/>
      <c r="U318" s="60"/>
      <c r="V318" s="60"/>
      <c r="W318" s="60"/>
      <c r="X318" s="77"/>
      <c r="Y318" s="267"/>
      <c r="Z318" s="47"/>
    </row>
    <row r="319" spans="1:26" x14ac:dyDescent="0.25">
      <c r="A319" s="277"/>
      <c r="B319" s="278" t="s">
        <v>152</v>
      </c>
      <c r="C319" s="260" t="s">
        <v>57</v>
      </c>
      <c r="D319" s="64" t="s">
        <v>18</v>
      </c>
      <c r="E319" s="16">
        <v>24</v>
      </c>
      <c r="F319" s="16">
        <v>24</v>
      </c>
      <c r="G319" s="16">
        <v>24</v>
      </c>
      <c r="H319" s="16">
        <v>24</v>
      </c>
      <c r="I319" s="16">
        <v>24</v>
      </c>
      <c r="J319" s="16">
        <v>24</v>
      </c>
      <c r="K319" s="16">
        <v>24</v>
      </c>
      <c r="L319" s="16">
        <v>24</v>
      </c>
      <c r="M319" s="16">
        <v>24</v>
      </c>
      <c r="N319" s="16">
        <v>24</v>
      </c>
      <c r="O319" s="16">
        <v>24</v>
      </c>
      <c r="P319" s="16">
        <v>24</v>
      </c>
      <c r="T319" s="277" t="s">
        <v>77</v>
      </c>
      <c r="X319" s="44"/>
      <c r="Y319" s="76"/>
      <c r="Z319" s="44"/>
    </row>
    <row r="320" spans="1:26" x14ac:dyDescent="0.25">
      <c r="A320" s="277"/>
      <c r="B320" s="278"/>
      <c r="C320" s="261"/>
      <c r="D320" s="64" t="s">
        <v>20</v>
      </c>
      <c r="E320" s="16">
        <v>24</v>
      </c>
      <c r="F320" s="16">
        <v>24</v>
      </c>
      <c r="G320" s="16">
        <v>24</v>
      </c>
      <c r="H320" s="16">
        <v>24</v>
      </c>
      <c r="I320" s="16">
        <v>24</v>
      </c>
      <c r="J320" s="16">
        <v>24</v>
      </c>
      <c r="K320" s="16">
        <v>24</v>
      </c>
      <c r="L320" s="16">
        <v>24</v>
      </c>
      <c r="M320" s="16">
        <v>24</v>
      </c>
      <c r="N320" s="16">
        <v>24</v>
      </c>
      <c r="O320" s="16">
        <v>24</v>
      </c>
      <c r="P320" s="16">
        <v>24</v>
      </c>
      <c r="T320" s="277"/>
      <c r="X320" s="44"/>
      <c r="Y320" s="76"/>
      <c r="Z320" s="44"/>
    </row>
    <row r="321" spans="1:26" s="53" customFormat="1" ht="28.5" x14ac:dyDescent="0.25">
      <c r="A321" s="56" t="s">
        <v>153</v>
      </c>
      <c r="B321" s="273" t="s">
        <v>154</v>
      </c>
      <c r="C321" s="274"/>
      <c r="D321" s="274"/>
      <c r="E321" s="274"/>
      <c r="F321" s="274"/>
      <c r="G321" s="274"/>
      <c r="H321" s="274"/>
      <c r="I321" s="274"/>
      <c r="J321" s="274"/>
      <c r="K321" s="274"/>
      <c r="L321" s="274"/>
      <c r="M321" s="274"/>
      <c r="N321" s="274"/>
      <c r="O321" s="274"/>
      <c r="P321" s="274"/>
      <c r="Q321" s="274"/>
      <c r="R321" s="274"/>
      <c r="S321" s="274"/>
      <c r="T321" s="274"/>
      <c r="U321" s="274"/>
      <c r="V321" s="274"/>
      <c r="W321" s="274"/>
      <c r="X321" s="274"/>
      <c r="Y321" s="274"/>
      <c r="Z321" s="275"/>
    </row>
    <row r="322" spans="1:26" s="48" customFormat="1" x14ac:dyDescent="0.25">
      <c r="A322" s="57"/>
      <c r="B322" s="262" t="s">
        <v>464</v>
      </c>
      <c r="C322" s="263"/>
      <c r="D322" s="264"/>
      <c r="E322" s="268"/>
      <c r="F322" s="269"/>
      <c r="G322" s="270"/>
      <c r="H322" s="268"/>
      <c r="I322" s="269"/>
      <c r="J322" s="270"/>
      <c r="K322" s="268"/>
      <c r="L322" s="269"/>
      <c r="M322" s="269"/>
      <c r="N322" s="269"/>
      <c r="O322" s="269"/>
      <c r="P322" s="270"/>
      <c r="Q322" s="60"/>
      <c r="R322" s="60"/>
      <c r="S322" s="60"/>
      <c r="T322" s="77"/>
      <c r="U322" s="60"/>
      <c r="V322" s="60"/>
      <c r="W322" s="60"/>
      <c r="X322" s="77"/>
      <c r="Y322" s="265" t="s">
        <v>709</v>
      </c>
      <c r="Z322" s="47"/>
    </row>
    <row r="323" spans="1:26" s="48" customFormat="1" x14ac:dyDescent="0.25">
      <c r="A323" s="57"/>
      <c r="B323" s="262" t="s">
        <v>463</v>
      </c>
      <c r="C323" s="263"/>
      <c r="D323" s="264"/>
      <c r="E323" s="268"/>
      <c r="F323" s="269"/>
      <c r="G323" s="270"/>
      <c r="H323" s="268"/>
      <c r="I323" s="269"/>
      <c r="J323" s="270"/>
      <c r="K323" s="268"/>
      <c r="L323" s="269"/>
      <c r="M323" s="269"/>
      <c r="N323" s="269"/>
      <c r="O323" s="269"/>
      <c r="P323" s="270"/>
      <c r="Q323" s="60"/>
      <c r="R323" s="60"/>
      <c r="S323" s="60"/>
      <c r="T323" s="77"/>
      <c r="U323" s="60"/>
      <c r="V323" s="60"/>
      <c r="W323" s="60"/>
      <c r="X323" s="77"/>
      <c r="Y323" s="266"/>
      <c r="Z323" s="47"/>
    </row>
    <row r="324" spans="1:26" s="48" customFormat="1" x14ac:dyDescent="0.25">
      <c r="A324" s="57"/>
      <c r="B324" s="262" t="s">
        <v>465</v>
      </c>
      <c r="C324" s="263"/>
      <c r="D324" s="264"/>
      <c r="E324" s="268"/>
      <c r="F324" s="269"/>
      <c r="G324" s="270"/>
      <c r="H324" s="268"/>
      <c r="I324" s="269"/>
      <c r="J324" s="270"/>
      <c r="K324" s="268"/>
      <c r="L324" s="269"/>
      <c r="M324" s="269"/>
      <c r="N324" s="269"/>
      <c r="O324" s="269"/>
      <c r="P324" s="270"/>
      <c r="Q324" s="60"/>
      <c r="R324" s="60"/>
      <c r="S324" s="60"/>
      <c r="T324" s="77"/>
      <c r="U324" s="60"/>
      <c r="V324" s="60"/>
      <c r="W324" s="60"/>
      <c r="X324" s="77"/>
      <c r="Y324" s="267"/>
      <c r="Z324" s="47"/>
    </row>
    <row r="325" spans="1:26" s="24" customFormat="1" x14ac:dyDescent="0.25">
      <c r="A325" s="226"/>
      <c r="B325" s="299" t="s">
        <v>155</v>
      </c>
      <c r="C325" s="300" t="s">
        <v>7</v>
      </c>
      <c r="D325" s="72" t="s">
        <v>18</v>
      </c>
      <c r="E325" s="23">
        <v>95</v>
      </c>
      <c r="F325" s="23">
        <v>95</v>
      </c>
      <c r="G325" s="23">
        <v>95</v>
      </c>
      <c r="H325" s="23">
        <v>95</v>
      </c>
      <c r="I325" s="23">
        <v>95</v>
      </c>
      <c r="J325" s="23">
        <v>95</v>
      </c>
      <c r="K325" s="23">
        <v>95</v>
      </c>
      <c r="L325" s="23">
        <v>95</v>
      </c>
      <c r="M325" s="23">
        <v>95</v>
      </c>
      <c r="N325" s="23">
        <v>95</v>
      </c>
      <c r="O325" s="23">
        <v>95</v>
      </c>
      <c r="P325" s="23">
        <v>95</v>
      </c>
      <c r="Q325" s="29"/>
      <c r="R325" s="29"/>
      <c r="T325" s="226" t="s">
        <v>77</v>
      </c>
      <c r="X325" s="20"/>
      <c r="Y325" s="61"/>
      <c r="Z325" s="20"/>
    </row>
    <row r="326" spans="1:26" s="24" customFormat="1" x14ac:dyDescent="0.25">
      <c r="A326" s="226"/>
      <c r="B326" s="299"/>
      <c r="C326" s="301"/>
      <c r="D326" s="72" t="s">
        <v>20</v>
      </c>
      <c r="E326" s="23">
        <v>97</v>
      </c>
      <c r="F326" s="23">
        <v>97</v>
      </c>
      <c r="G326" s="23">
        <v>97</v>
      </c>
      <c r="H326" s="23">
        <v>97</v>
      </c>
      <c r="I326" s="23">
        <v>97</v>
      </c>
      <c r="J326" s="23">
        <v>97</v>
      </c>
      <c r="K326" s="23">
        <v>98</v>
      </c>
      <c r="L326" s="23">
        <v>98</v>
      </c>
      <c r="M326" s="23">
        <v>99</v>
      </c>
      <c r="N326" s="23">
        <v>99</v>
      </c>
      <c r="O326" s="23">
        <v>99</v>
      </c>
      <c r="P326" s="23">
        <v>100</v>
      </c>
      <c r="T326" s="226"/>
      <c r="X326" s="20"/>
      <c r="Y326" s="61"/>
      <c r="Z326" s="20"/>
    </row>
    <row r="327" spans="1:26" s="58" customFormat="1" ht="28.5" x14ac:dyDescent="0.25">
      <c r="A327" s="56" t="s">
        <v>156</v>
      </c>
      <c r="B327" s="279" t="s">
        <v>157</v>
      </c>
      <c r="C327" s="280"/>
      <c r="D327" s="280"/>
      <c r="E327" s="280"/>
      <c r="F327" s="280"/>
      <c r="G327" s="280"/>
      <c r="H327" s="280"/>
      <c r="I327" s="280"/>
      <c r="J327" s="280"/>
      <c r="K327" s="280"/>
      <c r="L327" s="280"/>
      <c r="M327" s="280"/>
      <c r="N327" s="280"/>
      <c r="O327" s="280"/>
      <c r="P327" s="280"/>
      <c r="Q327" s="280"/>
      <c r="R327" s="280"/>
      <c r="S327" s="280"/>
      <c r="T327" s="280"/>
      <c r="U327" s="280"/>
      <c r="V327" s="280"/>
      <c r="W327" s="280"/>
      <c r="X327" s="280"/>
      <c r="Y327" s="280"/>
      <c r="Z327" s="281"/>
    </row>
    <row r="328" spans="1:26" s="59" customFormat="1" x14ac:dyDescent="0.25">
      <c r="A328" s="57"/>
      <c r="B328" s="262" t="s">
        <v>469</v>
      </c>
      <c r="C328" s="263"/>
      <c r="D328" s="264"/>
      <c r="E328" s="268"/>
      <c r="F328" s="269"/>
      <c r="G328" s="270"/>
      <c r="H328" s="268"/>
      <c r="I328" s="269"/>
      <c r="J328" s="270"/>
      <c r="K328" s="268"/>
      <c r="L328" s="269"/>
      <c r="M328" s="269"/>
      <c r="N328" s="269"/>
      <c r="O328" s="269"/>
      <c r="P328" s="270"/>
      <c r="Q328" s="60"/>
      <c r="R328" s="60"/>
      <c r="S328" s="60"/>
      <c r="T328" s="77"/>
      <c r="U328" s="60"/>
      <c r="V328" s="60"/>
      <c r="W328" s="60"/>
      <c r="X328" s="77"/>
      <c r="Y328" s="265" t="s">
        <v>709</v>
      </c>
      <c r="Z328" s="57"/>
    </row>
    <row r="329" spans="1:26" s="59" customFormat="1" x14ac:dyDescent="0.25">
      <c r="A329" s="57"/>
      <c r="B329" s="262" t="s">
        <v>466</v>
      </c>
      <c r="C329" s="263"/>
      <c r="D329" s="264"/>
      <c r="E329" s="268"/>
      <c r="F329" s="269"/>
      <c r="G329" s="270"/>
      <c r="H329" s="268"/>
      <c r="I329" s="269"/>
      <c r="J329" s="270"/>
      <c r="K329" s="268"/>
      <c r="L329" s="269"/>
      <c r="M329" s="269"/>
      <c r="N329" s="269"/>
      <c r="O329" s="269"/>
      <c r="P329" s="270"/>
      <c r="Q329" s="60"/>
      <c r="R329" s="60"/>
      <c r="S329" s="60"/>
      <c r="T329" s="77"/>
      <c r="U329" s="60"/>
      <c r="V329" s="60"/>
      <c r="W329" s="60"/>
      <c r="X329" s="77"/>
      <c r="Y329" s="266"/>
      <c r="Z329" s="57"/>
    </row>
    <row r="330" spans="1:26" s="59" customFormat="1" x14ac:dyDescent="0.25">
      <c r="A330" s="57"/>
      <c r="B330" s="262" t="s">
        <v>467</v>
      </c>
      <c r="C330" s="263"/>
      <c r="D330" s="264"/>
      <c r="E330" s="268"/>
      <c r="F330" s="269"/>
      <c r="G330" s="270"/>
      <c r="H330" s="268"/>
      <c r="I330" s="269"/>
      <c r="J330" s="270"/>
      <c r="K330" s="268"/>
      <c r="L330" s="269"/>
      <c r="M330" s="269"/>
      <c r="N330" s="269"/>
      <c r="O330" s="269"/>
      <c r="P330" s="270"/>
      <c r="Q330" s="60"/>
      <c r="R330" s="60"/>
      <c r="S330" s="60"/>
      <c r="T330" s="77"/>
      <c r="U330" s="60"/>
      <c r="V330" s="60"/>
      <c r="W330" s="60"/>
      <c r="X330" s="77"/>
      <c r="Y330" s="266"/>
      <c r="Z330" s="57"/>
    </row>
    <row r="331" spans="1:26" s="59" customFormat="1" x14ac:dyDescent="0.25">
      <c r="A331" s="57"/>
      <c r="B331" s="262" t="s">
        <v>468</v>
      </c>
      <c r="C331" s="263"/>
      <c r="D331" s="264"/>
      <c r="E331" s="268"/>
      <c r="F331" s="269"/>
      <c r="G331" s="270"/>
      <c r="H331" s="268"/>
      <c r="I331" s="269"/>
      <c r="J331" s="270"/>
      <c r="K331" s="268"/>
      <c r="L331" s="269"/>
      <c r="M331" s="269"/>
      <c r="N331" s="269"/>
      <c r="O331" s="269"/>
      <c r="P331" s="270"/>
      <c r="Q331" s="60"/>
      <c r="R331" s="60"/>
      <c r="S331" s="60"/>
      <c r="T331" s="77"/>
      <c r="U331" s="60"/>
      <c r="V331" s="60"/>
      <c r="W331" s="60"/>
      <c r="X331" s="77"/>
      <c r="Y331" s="266"/>
      <c r="Z331" s="57"/>
    </row>
    <row r="332" spans="1:26" s="59" customFormat="1" x14ac:dyDescent="0.25">
      <c r="A332" s="57"/>
      <c r="B332" s="262" t="s">
        <v>470</v>
      </c>
      <c r="C332" s="263"/>
      <c r="D332" s="264"/>
      <c r="E332" s="268"/>
      <c r="F332" s="269"/>
      <c r="G332" s="270"/>
      <c r="H332" s="268"/>
      <c r="I332" s="269"/>
      <c r="J332" s="270"/>
      <c r="K332" s="268"/>
      <c r="L332" s="269"/>
      <c r="M332" s="269"/>
      <c r="N332" s="269"/>
      <c r="O332" s="269"/>
      <c r="P332" s="270"/>
      <c r="Q332" s="60"/>
      <c r="R332" s="60"/>
      <c r="S332" s="60"/>
      <c r="T332" s="77"/>
      <c r="U332" s="60"/>
      <c r="V332" s="60"/>
      <c r="W332" s="60"/>
      <c r="X332" s="77"/>
      <c r="Y332" s="267"/>
      <c r="Z332" s="57"/>
    </row>
    <row r="333" spans="1:26" s="28" customFormat="1" x14ac:dyDescent="0.25">
      <c r="A333" s="287"/>
      <c r="B333" s="288" t="s">
        <v>158</v>
      </c>
      <c r="C333" s="289" t="s">
        <v>7</v>
      </c>
      <c r="D333" s="68" t="s">
        <v>18</v>
      </c>
      <c r="E333" s="30">
        <v>3.4</v>
      </c>
      <c r="F333" s="30">
        <v>3.5</v>
      </c>
      <c r="G333" s="30">
        <v>3.5</v>
      </c>
      <c r="H333" s="30">
        <v>3.6</v>
      </c>
      <c r="I333" s="30">
        <v>3.6</v>
      </c>
      <c r="J333" s="30">
        <v>3.7</v>
      </c>
      <c r="K333" s="30">
        <v>3.8</v>
      </c>
      <c r="L333" s="30">
        <v>3.9</v>
      </c>
      <c r="M333" s="30">
        <v>4</v>
      </c>
      <c r="N333" s="30">
        <v>4</v>
      </c>
      <c r="O333" s="30">
        <v>4.0999999999999996</v>
      </c>
      <c r="P333" s="30">
        <v>4.2</v>
      </c>
      <c r="R333" s="24"/>
      <c r="S333" s="24"/>
      <c r="T333" s="277" t="s">
        <v>53</v>
      </c>
      <c r="X333" s="46"/>
      <c r="Y333" s="74"/>
      <c r="Z333" s="46"/>
    </row>
    <row r="334" spans="1:26" s="28" customFormat="1" x14ac:dyDescent="0.25">
      <c r="A334" s="287"/>
      <c r="B334" s="288"/>
      <c r="C334" s="290"/>
      <c r="D334" s="68" t="s">
        <v>20</v>
      </c>
      <c r="E334" s="30">
        <f>E333*1.05</f>
        <v>3.57</v>
      </c>
      <c r="F334" s="30">
        <f t="shared" ref="F334:G334" si="28">F333*1.05</f>
        <v>3.6750000000000003</v>
      </c>
      <c r="G334" s="30">
        <f t="shared" si="28"/>
        <v>3.6750000000000003</v>
      </c>
      <c r="H334" s="30">
        <f>H333*1.07</f>
        <v>3.8520000000000003</v>
      </c>
      <c r="I334" s="30">
        <f t="shared" ref="I334:J334" si="29">I333*1.07</f>
        <v>3.8520000000000003</v>
      </c>
      <c r="J334" s="30">
        <f t="shared" si="29"/>
        <v>3.9590000000000005</v>
      </c>
      <c r="K334" s="30">
        <f>K333*1.08</f>
        <v>4.1040000000000001</v>
      </c>
      <c r="L334" s="30">
        <f t="shared" ref="L334:O334" si="30">L333*1.08</f>
        <v>4.2119999999999997</v>
      </c>
      <c r="M334" s="30">
        <f t="shared" si="30"/>
        <v>4.32</v>
      </c>
      <c r="N334" s="30">
        <f t="shared" si="30"/>
        <v>4.32</v>
      </c>
      <c r="O334" s="30">
        <f t="shared" si="30"/>
        <v>4.4279999999999999</v>
      </c>
      <c r="P334" s="30">
        <f>P333*1.08</f>
        <v>4.5360000000000005</v>
      </c>
      <c r="R334" s="24"/>
      <c r="S334" s="24"/>
      <c r="T334" s="277"/>
      <c r="X334" s="46"/>
      <c r="Y334" s="74"/>
      <c r="Z334" s="46"/>
    </row>
    <row r="335" spans="1:26" s="53" customFormat="1" ht="28.5" x14ac:dyDescent="0.25">
      <c r="A335" s="56" t="s">
        <v>159</v>
      </c>
      <c r="B335" s="273" t="s">
        <v>160</v>
      </c>
      <c r="C335" s="274"/>
      <c r="D335" s="274"/>
      <c r="E335" s="274"/>
      <c r="F335" s="274"/>
      <c r="G335" s="274"/>
      <c r="H335" s="274"/>
      <c r="I335" s="274"/>
      <c r="J335" s="274"/>
      <c r="K335" s="274"/>
      <c r="L335" s="274"/>
      <c r="M335" s="274"/>
      <c r="N335" s="274"/>
      <c r="O335" s="274"/>
      <c r="P335" s="274"/>
      <c r="Q335" s="274"/>
      <c r="R335" s="274"/>
      <c r="S335" s="274"/>
      <c r="T335" s="274"/>
      <c r="U335" s="274"/>
      <c r="V335" s="274"/>
      <c r="W335" s="274"/>
      <c r="X335" s="274"/>
      <c r="Y335" s="274"/>
      <c r="Z335" s="275"/>
    </row>
    <row r="336" spans="1:26" s="48" customFormat="1" x14ac:dyDescent="0.25">
      <c r="A336" s="57"/>
      <c r="B336" s="262" t="s">
        <v>471</v>
      </c>
      <c r="C336" s="263"/>
      <c r="D336" s="264"/>
      <c r="E336" s="268"/>
      <c r="F336" s="269"/>
      <c r="G336" s="270"/>
      <c r="H336" s="268"/>
      <c r="I336" s="269"/>
      <c r="J336" s="270"/>
      <c r="K336" s="268"/>
      <c r="L336" s="269"/>
      <c r="M336" s="269"/>
      <c r="N336" s="269"/>
      <c r="O336" s="269"/>
      <c r="P336" s="270"/>
      <c r="Q336" s="60"/>
      <c r="R336" s="60"/>
      <c r="S336" s="60"/>
      <c r="T336" s="77"/>
      <c r="U336" s="60"/>
      <c r="V336" s="60"/>
      <c r="W336" s="60"/>
      <c r="X336" s="77"/>
      <c r="Y336" s="265" t="s">
        <v>709</v>
      </c>
      <c r="Z336" s="47"/>
    </row>
    <row r="337" spans="1:26" s="48" customFormat="1" x14ac:dyDescent="0.25">
      <c r="A337" s="57"/>
      <c r="B337" s="262" t="s">
        <v>472</v>
      </c>
      <c r="C337" s="263"/>
      <c r="D337" s="264"/>
      <c r="E337" s="268"/>
      <c r="F337" s="269"/>
      <c r="G337" s="270"/>
      <c r="H337" s="268"/>
      <c r="I337" s="269"/>
      <c r="J337" s="270"/>
      <c r="K337" s="268"/>
      <c r="L337" s="269"/>
      <c r="M337" s="269"/>
      <c r="N337" s="269"/>
      <c r="O337" s="269"/>
      <c r="P337" s="270"/>
      <c r="Q337" s="60"/>
      <c r="R337" s="60"/>
      <c r="S337" s="60"/>
      <c r="T337" s="77"/>
      <c r="U337" s="60"/>
      <c r="V337" s="60"/>
      <c r="W337" s="60"/>
      <c r="X337" s="77"/>
      <c r="Y337" s="267"/>
      <c r="Z337" s="47"/>
    </row>
    <row r="338" spans="1:26" s="28" customFormat="1" x14ac:dyDescent="0.25">
      <c r="A338" s="287"/>
      <c r="B338" s="288" t="s">
        <v>161</v>
      </c>
      <c r="C338" s="289" t="s">
        <v>17</v>
      </c>
      <c r="D338" s="68" t="s">
        <v>18</v>
      </c>
      <c r="E338" s="27">
        <v>500</v>
      </c>
      <c r="F338" s="27">
        <f>E338*1.031</f>
        <v>515.5</v>
      </c>
      <c r="G338" s="27">
        <f>F338*1.031</f>
        <v>531.48050000000001</v>
      </c>
      <c r="H338" s="27">
        <f>G338*1.031</f>
        <v>547.95639549999999</v>
      </c>
      <c r="I338" s="27">
        <f t="shared" ref="I338:P338" si="31">H338*1.031</f>
        <v>564.9430437604999</v>
      </c>
      <c r="J338" s="27">
        <f t="shared" si="31"/>
        <v>582.45627811707539</v>
      </c>
      <c r="K338" s="27">
        <f t="shared" si="31"/>
        <v>600.51242273870469</v>
      </c>
      <c r="L338" s="27">
        <f t="shared" si="31"/>
        <v>619.12830784360449</v>
      </c>
      <c r="M338" s="27">
        <f t="shared" si="31"/>
        <v>638.32128538675613</v>
      </c>
      <c r="N338" s="27">
        <f t="shared" si="31"/>
        <v>658.10924523374547</v>
      </c>
      <c r="O338" s="27">
        <f t="shared" si="31"/>
        <v>678.51063183599149</v>
      </c>
      <c r="P338" s="27">
        <f t="shared" si="31"/>
        <v>699.54446142290715</v>
      </c>
      <c r="Q338" s="24"/>
      <c r="R338" s="24"/>
      <c r="S338" s="24"/>
      <c r="T338" s="287" t="s">
        <v>162</v>
      </c>
      <c r="X338" s="46"/>
      <c r="Y338" s="74"/>
      <c r="Z338" s="46"/>
    </row>
    <row r="339" spans="1:26" s="28" customFormat="1" x14ac:dyDescent="0.25">
      <c r="A339" s="287"/>
      <c r="B339" s="288"/>
      <c r="C339" s="290"/>
      <c r="D339" s="68" t="s">
        <v>20</v>
      </c>
      <c r="E339" s="27">
        <v>500</v>
      </c>
      <c r="F339" s="27">
        <f>E339*1.065</f>
        <v>532.5</v>
      </c>
      <c r="G339" s="27">
        <f>F339*1.065</f>
        <v>567.11249999999995</v>
      </c>
      <c r="H339" s="27">
        <f>G339*1.065</f>
        <v>603.97481249999987</v>
      </c>
      <c r="I339" s="27">
        <f t="shared" ref="I339:P339" si="32">H339*1.065</f>
        <v>643.23317531249984</v>
      </c>
      <c r="J339" s="27">
        <f t="shared" si="32"/>
        <v>685.04333170781229</v>
      </c>
      <c r="K339" s="27">
        <f t="shared" si="32"/>
        <v>729.57114826882002</v>
      </c>
      <c r="L339" s="27">
        <f t="shared" si="32"/>
        <v>776.99327290629333</v>
      </c>
      <c r="M339" s="27">
        <f t="shared" si="32"/>
        <v>827.49783564520237</v>
      </c>
      <c r="N339" s="27">
        <f t="shared" si="32"/>
        <v>881.28519496214051</v>
      </c>
      <c r="O339" s="27">
        <f t="shared" si="32"/>
        <v>938.56873263467958</v>
      </c>
      <c r="P339" s="27">
        <f t="shared" si="32"/>
        <v>999.57570025593373</v>
      </c>
      <c r="R339" s="24"/>
      <c r="S339" s="24"/>
      <c r="T339" s="287"/>
      <c r="X339" s="46"/>
      <c r="Y339" s="74"/>
      <c r="Z339" s="46"/>
    </row>
    <row r="340" spans="1:26" s="53" customFormat="1" ht="28.5" x14ac:dyDescent="0.25">
      <c r="A340" s="56" t="s">
        <v>163</v>
      </c>
      <c r="B340" s="273" t="s">
        <v>164</v>
      </c>
      <c r="C340" s="274"/>
      <c r="D340" s="274"/>
      <c r="E340" s="274"/>
      <c r="F340" s="274"/>
      <c r="G340" s="274"/>
      <c r="H340" s="274"/>
      <c r="I340" s="274"/>
      <c r="J340" s="274"/>
      <c r="K340" s="274"/>
      <c r="L340" s="274"/>
      <c r="M340" s="274"/>
      <c r="N340" s="274"/>
      <c r="O340" s="274"/>
      <c r="P340" s="274"/>
      <c r="Q340" s="274"/>
      <c r="R340" s="274"/>
      <c r="S340" s="274"/>
      <c r="T340" s="274"/>
      <c r="U340" s="274"/>
      <c r="V340" s="274"/>
      <c r="W340" s="274"/>
      <c r="X340" s="274"/>
      <c r="Y340" s="274"/>
      <c r="Z340" s="275"/>
    </row>
    <row r="341" spans="1:26" s="48" customFormat="1" x14ac:dyDescent="0.25">
      <c r="A341" s="57"/>
      <c r="B341" s="262" t="s">
        <v>473</v>
      </c>
      <c r="C341" s="263"/>
      <c r="D341" s="264"/>
      <c r="E341" s="268"/>
      <c r="F341" s="269"/>
      <c r="G341" s="270"/>
      <c r="H341" s="268"/>
      <c r="I341" s="269"/>
      <c r="J341" s="270"/>
      <c r="K341" s="268"/>
      <c r="L341" s="269"/>
      <c r="M341" s="269"/>
      <c r="N341" s="269"/>
      <c r="O341" s="269"/>
      <c r="P341" s="270"/>
      <c r="Q341" s="60"/>
      <c r="R341" s="60"/>
      <c r="S341" s="60"/>
      <c r="T341" s="77"/>
      <c r="U341" s="60"/>
      <c r="V341" s="60"/>
      <c r="W341" s="60"/>
      <c r="X341" s="77"/>
      <c r="Y341" s="265" t="s">
        <v>709</v>
      </c>
      <c r="Z341" s="47"/>
    </row>
    <row r="342" spans="1:26" s="48" customFormat="1" x14ac:dyDescent="0.25">
      <c r="A342" s="57"/>
      <c r="B342" s="262" t="s">
        <v>474</v>
      </c>
      <c r="C342" s="263"/>
      <c r="D342" s="264"/>
      <c r="E342" s="268"/>
      <c r="F342" s="269"/>
      <c r="G342" s="270"/>
      <c r="H342" s="268"/>
      <c r="I342" s="269"/>
      <c r="J342" s="270"/>
      <c r="K342" s="268"/>
      <c r="L342" s="269"/>
      <c r="M342" s="269"/>
      <c r="N342" s="269"/>
      <c r="O342" s="269"/>
      <c r="P342" s="270"/>
      <c r="Q342" s="60"/>
      <c r="R342" s="60"/>
      <c r="S342" s="60"/>
      <c r="T342" s="77"/>
      <c r="U342" s="60"/>
      <c r="V342" s="60"/>
      <c r="W342" s="60"/>
      <c r="X342" s="77"/>
      <c r="Y342" s="267"/>
      <c r="Z342" s="47"/>
    </row>
    <row r="343" spans="1:26" x14ac:dyDescent="0.25">
      <c r="A343" s="277"/>
      <c r="B343" s="278" t="s">
        <v>165</v>
      </c>
      <c r="C343" s="260" t="s">
        <v>7</v>
      </c>
      <c r="D343" s="64" t="s">
        <v>18</v>
      </c>
      <c r="E343" s="16">
        <v>100</v>
      </c>
      <c r="F343" s="16">
        <v>100</v>
      </c>
      <c r="G343" s="16">
        <v>100</v>
      </c>
      <c r="H343" s="16">
        <v>100</v>
      </c>
      <c r="I343" s="16">
        <v>100</v>
      </c>
      <c r="J343" s="16">
        <v>100</v>
      </c>
      <c r="K343" s="16">
        <v>100</v>
      </c>
      <c r="L343" s="16">
        <v>100</v>
      </c>
      <c r="M343" s="16">
        <v>100</v>
      </c>
      <c r="N343" s="16">
        <v>100</v>
      </c>
      <c r="O343" s="16">
        <v>100</v>
      </c>
      <c r="P343" s="16">
        <v>100</v>
      </c>
      <c r="T343" s="277" t="s">
        <v>77</v>
      </c>
      <c r="X343" s="44"/>
      <c r="Y343" s="76"/>
      <c r="Z343" s="44"/>
    </row>
    <row r="344" spans="1:26" x14ac:dyDescent="0.25">
      <c r="A344" s="277"/>
      <c r="B344" s="278"/>
      <c r="C344" s="261"/>
      <c r="D344" s="64" t="s">
        <v>20</v>
      </c>
      <c r="E344" s="16">
        <v>100</v>
      </c>
      <c r="F344" s="16">
        <v>100</v>
      </c>
      <c r="G344" s="16">
        <v>100</v>
      </c>
      <c r="H344" s="16">
        <v>100</v>
      </c>
      <c r="I344" s="16">
        <v>100</v>
      </c>
      <c r="J344" s="16">
        <v>100</v>
      </c>
      <c r="K344" s="16">
        <v>100</v>
      </c>
      <c r="L344" s="16">
        <v>100</v>
      </c>
      <c r="M344" s="16">
        <v>100</v>
      </c>
      <c r="N344" s="16">
        <v>100</v>
      </c>
      <c r="O344" s="16">
        <v>100</v>
      </c>
      <c r="P344" s="16">
        <v>100</v>
      </c>
      <c r="T344" s="277"/>
      <c r="X344" s="44"/>
      <c r="Y344" s="76"/>
      <c r="Z344" s="44"/>
    </row>
    <row r="345" spans="1:26" s="8" customFormat="1" ht="14.25" x14ac:dyDescent="0.2">
      <c r="A345" s="65" t="s">
        <v>166</v>
      </c>
      <c r="B345" s="286" t="s">
        <v>167</v>
      </c>
      <c r="C345" s="286"/>
      <c r="D345" s="286"/>
      <c r="E345" s="286"/>
      <c r="F345" s="286"/>
      <c r="G345" s="286"/>
      <c r="H345" s="286"/>
      <c r="I345" s="286"/>
      <c r="J345" s="286"/>
      <c r="K345" s="286"/>
      <c r="L345" s="286"/>
      <c r="M345" s="286"/>
      <c r="N345" s="286"/>
      <c r="O345" s="286"/>
      <c r="P345" s="286"/>
      <c r="R345" s="9"/>
      <c r="S345" s="9"/>
      <c r="T345" s="10"/>
      <c r="X345" s="10"/>
      <c r="Y345" s="10"/>
      <c r="Z345" s="10"/>
    </row>
    <row r="346" spans="1:26" s="53" customFormat="1" ht="28.5" x14ac:dyDescent="0.25">
      <c r="A346" s="56" t="s">
        <v>168</v>
      </c>
      <c r="B346" s="273" t="s">
        <v>169</v>
      </c>
      <c r="C346" s="274"/>
      <c r="D346" s="274"/>
      <c r="E346" s="274"/>
      <c r="F346" s="274"/>
      <c r="G346" s="274"/>
      <c r="H346" s="274"/>
      <c r="I346" s="274"/>
      <c r="J346" s="274"/>
      <c r="K346" s="274"/>
      <c r="L346" s="274"/>
      <c r="M346" s="274"/>
      <c r="N346" s="274"/>
      <c r="O346" s="274"/>
      <c r="P346" s="274"/>
      <c r="Q346" s="274"/>
      <c r="R346" s="274"/>
      <c r="S346" s="274"/>
      <c r="T346" s="274"/>
      <c r="U346" s="274"/>
      <c r="V346" s="274"/>
      <c r="W346" s="274"/>
      <c r="X346" s="274"/>
      <c r="Y346" s="274"/>
      <c r="Z346" s="275"/>
    </row>
    <row r="347" spans="1:26" s="48" customFormat="1" x14ac:dyDescent="0.25">
      <c r="A347" s="57"/>
      <c r="B347" s="262" t="s">
        <v>477</v>
      </c>
      <c r="C347" s="263"/>
      <c r="D347" s="264"/>
      <c r="E347" s="268"/>
      <c r="F347" s="269"/>
      <c r="G347" s="270"/>
      <c r="H347" s="268"/>
      <c r="I347" s="269"/>
      <c r="J347" s="270"/>
      <c r="K347" s="268"/>
      <c r="L347" s="269"/>
      <c r="M347" s="269"/>
      <c r="N347" s="269"/>
      <c r="O347" s="269"/>
      <c r="P347" s="270"/>
      <c r="Q347" s="60"/>
      <c r="R347" s="60"/>
      <c r="S347" s="60"/>
      <c r="T347" s="77"/>
      <c r="U347" s="60"/>
      <c r="V347" s="60"/>
      <c r="W347" s="60"/>
      <c r="X347" s="77"/>
      <c r="Y347" s="265" t="s">
        <v>710</v>
      </c>
      <c r="Z347" s="47"/>
    </row>
    <row r="348" spans="1:26" s="48" customFormat="1" x14ac:dyDescent="0.25">
      <c r="A348" s="57"/>
      <c r="B348" s="262" t="s">
        <v>475</v>
      </c>
      <c r="C348" s="263"/>
      <c r="D348" s="264"/>
      <c r="E348" s="268"/>
      <c r="F348" s="269"/>
      <c r="G348" s="270"/>
      <c r="H348" s="268"/>
      <c r="I348" s="269"/>
      <c r="J348" s="270"/>
      <c r="K348" s="268"/>
      <c r="L348" s="269"/>
      <c r="M348" s="269"/>
      <c r="N348" s="269"/>
      <c r="O348" s="269"/>
      <c r="P348" s="270"/>
      <c r="Q348" s="60"/>
      <c r="R348" s="60"/>
      <c r="S348" s="60"/>
      <c r="T348" s="77"/>
      <c r="U348" s="60"/>
      <c r="V348" s="60"/>
      <c r="W348" s="60"/>
      <c r="X348" s="77"/>
      <c r="Y348" s="266"/>
      <c r="Z348" s="47"/>
    </row>
    <row r="349" spans="1:26" s="48" customFormat="1" x14ac:dyDescent="0.25">
      <c r="A349" s="57"/>
      <c r="B349" s="262" t="s">
        <v>476</v>
      </c>
      <c r="C349" s="263"/>
      <c r="D349" s="264"/>
      <c r="E349" s="268"/>
      <c r="F349" s="269"/>
      <c r="G349" s="270"/>
      <c r="H349" s="268"/>
      <c r="I349" s="269"/>
      <c r="J349" s="270"/>
      <c r="K349" s="268"/>
      <c r="L349" s="269"/>
      <c r="M349" s="269"/>
      <c r="N349" s="269"/>
      <c r="O349" s="269"/>
      <c r="P349" s="270"/>
      <c r="Q349" s="60"/>
      <c r="R349" s="60"/>
      <c r="S349" s="60"/>
      <c r="T349" s="77"/>
      <c r="U349" s="60"/>
      <c r="V349" s="60"/>
      <c r="W349" s="60"/>
      <c r="X349" s="77"/>
      <c r="Y349" s="266"/>
      <c r="Z349" s="47"/>
    </row>
    <row r="350" spans="1:26" s="48" customFormat="1" x14ac:dyDescent="0.25">
      <c r="A350" s="57"/>
      <c r="B350" s="262" t="s">
        <v>478</v>
      </c>
      <c r="C350" s="263"/>
      <c r="D350" s="264"/>
      <c r="E350" s="268"/>
      <c r="F350" s="269"/>
      <c r="G350" s="270"/>
      <c r="H350" s="268"/>
      <c r="I350" s="269"/>
      <c r="J350" s="270"/>
      <c r="K350" s="268"/>
      <c r="L350" s="269"/>
      <c r="M350" s="269"/>
      <c r="N350" s="269"/>
      <c r="O350" s="269"/>
      <c r="P350" s="270"/>
      <c r="Q350" s="60"/>
      <c r="R350" s="60"/>
      <c r="S350" s="60"/>
      <c r="T350" s="77"/>
      <c r="U350" s="60"/>
      <c r="V350" s="60"/>
      <c r="W350" s="60"/>
      <c r="X350" s="77"/>
      <c r="Y350" s="267"/>
      <c r="Z350" s="47"/>
    </row>
    <row r="351" spans="1:26" s="3" customFormat="1" x14ac:dyDescent="0.25">
      <c r="A351" s="198"/>
      <c r="B351" s="237" t="s">
        <v>170</v>
      </c>
      <c r="C351" s="271" t="s">
        <v>171</v>
      </c>
      <c r="D351" s="73" t="s">
        <v>18</v>
      </c>
      <c r="E351" s="23">
        <v>985.21816265999996</v>
      </c>
      <c r="F351" s="23">
        <v>1056.7647056323692</v>
      </c>
      <c r="G351" s="23">
        <v>1135.9892988489223</v>
      </c>
      <c r="H351" s="23">
        <v>1223.4604748602894</v>
      </c>
      <c r="I351" s="23">
        <v>1317.6669314245319</v>
      </c>
      <c r="J351" s="23">
        <v>1419.1272851442209</v>
      </c>
      <c r="K351" s="23">
        <v>1532.6574679557586</v>
      </c>
      <c r="L351" s="23">
        <v>1655.2700653922193</v>
      </c>
      <c r="M351" s="23">
        <v>1787.6916706235968</v>
      </c>
      <c r="N351" s="23">
        <v>1930.7070042734847</v>
      </c>
      <c r="O351" s="23">
        <v>2085.1635646153636</v>
      </c>
      <c r="P351" s="23">
        <v>2251.9766497845926</v>
      </c>
      <c r="Q351" s="31"/>
      <c r="R351" s="31"/>
      <c r="T351" s="198" t="s">
        <v>172</v>
      </c>
      <c r="X351" s="45"/>
      <c r="Y351" s="62"/>
      <c r="Z351" s="45"/>
    </row>
    <row r="352" spans="1:26" s="3" customFormat="1" x14ac:dyDescent="0.25">
      <c r="A352" s="198"/>
      <c r="B352" s="237"/>
      <c r="C352" s="272"/>
      <c r="D352" s="73" t="s">
        <v>20</v>
      </c>
      <c r="E352" s="23">
        <v>991.0942153200001</v>
      </c>
      <c r="F352" s="23">
        <v>1073.5928978032368</v>
      </c>
      <c r="G352" s="23">
        <v>1172.2356868462959</v>
      </c>
      <c r="H352" s="23">
        <v>1280.0813700361552</v>
      </c>
      <c r="I352" s="23">
        <v>1397.8488560794815</v>
      </c>
      <c r="J352" s="23">
        <v>1526.4509508387939</v>
      </c>
      <c r="K352" s="23">
        <v>1679.0960459226733</v>
      </c>
      <c r="L352" s="23">
        <v>1847.0056505149405</v>
      </c>
      <c r="M352" s="23">
        <v>2031.7062155664346</v>
      </c>
      <c r="N352" s="23">
        <v>2234.8768371230781</v>
      </c>
      <c r="O352" s="23">
        <v>2458.364520835386</v>
      </c>
      <c r="P352" s="23">
        <v>2704.2009729189244</v>
      </c>
      <c r="T352" s="198"/>
      <c r="X352" s="45"/>
      <c r="Y352" s="62"/>
      <c r="Z352" s="45"/>
    </row>
    <row r="353" spans="1:26" s="53" customFormat="1" ht="28.5" x14ac:dyDescent="0.25">
      <c r="A353" s="56" t="s">
        <v>173</v>
      </c>
      <c r="B353" s="273" t="s">
        <v>174</v>
      </c>
      <c r="C353" s="274"/>
      <c r="D353" s="274"/>
      <c r="E353" s="274"/>
      <c r="F353" s="274"/>
      <c r="G353" s="274"/>
      <c r="H353" s="274"/>
      <c r="I353" s="274"/>
      <c r="J353" s="274"/>
      <c r="K353" s="274"/>
      <c r="L353" s="274"/>
      <c r="M353" s="274"/>
      <c r="N353" s="274"/>
      <c r="O353" s="274"/>
      <c r="P353" s="274"/>
      <c r="Q353" s="274"/>
      <c r="R353" s="274"/>
      <c r="S353" s="274"/>
      <c r="T353" s="274"/>
      <c r="U353" s="274"/>
      <c r="V353" s="274"/>
      <c r="W353" s="274"/>
      <c r="X353" s="274"/>
      <c r="Y353" s="274"/>
      <c r="Z353" s="275"/>
    </row>
    <row r="354" spans="1:26" s="48" customFormat="1" x14ac:dyDescent="0.25">
      <c r="A354" s="57"/>
      <c r="B354" s="262" t="s">
        <v>481</v>
      </c>
      <c r="C354" s="263"/>
      <c r="D354" s="264"/>
      <c r="E354" s="268"/>
      <c r="F354" s="269"/>
      <c r="G354" s="270"/>
      <c r="H354" s="268"/>
      <c r="I354" s="269"/>
      <c r="J354" s="270"/>
      <c r="K354" s="268"/>
      <c r="L354" s="269"/>
      <c r="M354" s="269"/>
      <c r="N354" s="269"/>
      <c r="O354" s="269"/>
      <c r="P354" s="270"/>
      <c r="Q354" s="60"/>
      <c r="R354" s="60"/>
      <c r="S354" s="60"/>
      <c r="T354" s="77"/>
      <c r="U354" s="60"/>
      <c r="V354" s="60"/>
      <c r="W354" s="60"/>
      <c r="X354" s="77"/>
      <c r="Y354" s="265" t="s">
        <v>722</v>
      </c>
      <c r="Z354" s="47"/>
    </row>
    <row r="355" spans="1:26" s="48" customFormat="1" x14ac:dyDescent="0.25">
      <c r="A355" s="57"/>
      <c r="B355" s="262" t="s">
        <v>479</v>
      </c>
      <c r="C355" s="263"/>
      <c r="D355" s="264"/>
      <c r="E355" s="268"/>
      <c r="F355" s="269"/>
      <c r="G355" s="270"/>
      <c r="H355" s="268"/>
      <c r="I355" s="269"/>
      <c r="J355" s="270"/>
      <c r="K355" s="268"/>
      <c r="L355" s="269"/>
      <c r="M355" s="269"/>
      <c r="N355" s="269"/>
      <c r="O355" s="269"/>
      <c r="P355" s="270"/>
      <c r="Q355" s="60"/>
      <c r="R355" s="60"/>
      <c r="S355" s="60"/>
      <c r="T355" s="77"/>
      <c r="U355" s="60"/>
      <c r="V355" s="60"/>
      <c r="W355" s="60"/>
      <c r="X355" s="77"/>
      <c r="Y355" s="266"/>
      <c r="Z355" s="47"/>
    </row>
    <row r="356" spans="1:26" s="48" customFormat="1" x14ac:dyDescent="0.25">
      <c r="A356" s="57"/>
      <c r="B356" s="262" t="s">
        <v>480</v>
      </c>
      <c r="C356" s="263"/>
      <c r="D356" s="264"/>
      <c r="E356" s="268"/>
      <c r="F356" s="269"/>
      <c r="G356" s="270"/>
      <c r="H356" s="268"/>
      <c r="I356" s="269"/>
      <c r="J356" s="270"/>
      <c r="K356" s="268"/>
      <c r="L356" s="269"/>
      <c r="M356" s="269"/>
      <c r="N356" s="269"/>
      <c r="O356" s="269"/>
      <c r="P356" s="270"/>
      <c r="Q356" s="60"/>
      <c r="R356" s="60"/>
      <c r="S356" s="60"/>
      <c r="T356" s="77"/>
      <c r="U356" s="60"/>
      <c r="V356" s="60"/>
      <c r="W356" s="60"/>
      <c r="X356" s="77"/>
      <c r="Y356" s="266"/>
      <c r="Z356" s="47"/>
    </row>
    <row r="357" spans="1:26" s="48" customFormat="1" x14ac:dyDescent="0.25">
      <c r="A357" s="57"/>
      <c r="B357" s="262" t="s">
        <v>482</v>
      </c>
      <c r="C357" s="263"/>
      <c r="D357" s="264"/>
      <c r="E357" s="268"/>
      <c r="F357" s="269"/>
      <c r="G357" s="270"/>
      <c r="H357" s="268"/>
      <c r="I357" s="269"/>
      <c r="J357" s="270"/>
      <c r="K357" s="268"/>
      <c r="L357" s="269"/>
      <c r="M357" s="269"/>
      <c r="N357" s="269"/>
      <c r="O357" s="269"/>
      <c r="P357" s="270"/>
      <c r="Q357" s="60"/>
      <c r="R357" s="60"/>
      <c r="S357" s="60"/>
      <c r="T357" s="77"/>
      <c r="U357" s="60"/>
      <c r="V357" s="60"/>
      <c r="W357" s="60"/>
      <c r="X357" s="77"/>
      <c r="Y357" s="267"/>
      <c r="Z357" s="47"/>
    </row>
    <row r="358" spans="1:26" x14ac:dyDescent="0.25">
      <c r="A358" s="277"/>
      <c r="B358" s="288" t="s">
        <v>175</v>
      </c>
      <c r="C358" s="260" t="s">
        <v>7</v>
      </c>
      <c r="D358" s="64" t="s">
        <v>18</v>
      </c>
      <c r="E358" s="16">
        <v>1.5</v>
      </c>
      <c r="F358" s="16">
        <v>1.6</v>
      </c>
      <c r="G358" s="16">
        <v>1.7</v>
      </c>
      <c r="H358" s="16">
        <v>1.8</v>
      </c>
      <c r="I358" s="16">
        <v>1.9</v>
      </c>
      <c r="J358" s="16">
        <v>2</v>
      </c>
      <c r="K358" s="16">
        <v>2.1</v>
      </c>
      <c r="L358" s="16">
        <v>2.2000000000000002</v>
      </c>
      <c r="M358" s="16">
        <v>2.2999999999999998</v>
      </c>
      <c r="N358" s="16">
        <v>2.4</v>
      </c>
      <c r="O358" s="16">
        <v>2.5</v>
      </c>
      <c r="P358" s="16">
        <v>2.6</v>
      </c>
      <c r="Q358" s="31"/>
      <c r="R358" s="31"/>
      <c r="T358" s="198" t="s">
        <v>176</v>
      </c>
      <c r="X358" s="44"/>
      <c r="Y358" s="76"/>
      <c r="Z358" s="44"/>
    </row>
    <row r="359" spans="1:26" x14ac:dyDescent="0.25">
      <c r="A359" s="277"/>
      <c r="B359" s="288"/>
      <c r="C359" s="261"/>
      <c r="D359" s="64" t="s">
        <v>20</v>
      </c>
      <c r="E359" s="16">
        <v>1.5</v>
      </c>
      <c r="F359" s="16">
        <v>1.6</v>
      </c>
      <c r="G359" s="16">
        <v>1.7</v>
      </c>
      <c r="H359" s="16">
        <f>H358*1.1</f>
        <v>1.9800000000000002</v>
      </c>
      <c r="I359" s="16">
        <f t="shared" ref="I359:J359" si="33">I358*1.1</f>
        <v>2.09</v>
      </c>
      <c r="J359" s="16">
        <f t="shared" si="33"/>
        <v>2.2000000000000002</v>
      </c>
      <c r="K359" s="16">
        <f>K358*1.2</f>
        <v>2.52</v>
      </c>
      <c r="L359" s="16">
        <f t="shared" ref="L359:P359" si="34">L358*1.2</f>
        <v>2.64</v>
      </c>
      <c r="M359" s="16">
        <f t="shared" si="34"/>
        <v>2.76</v>
      </c>
      <c r="N359" s="16">
        <f t="shared" si="34"/>
        <v>2.88</v>
      </c>
      <c r="O359" s="16">
        <f t="shared" si="34"/>
        <v>3</v>
      </c>
      <c r="P359" s="16">
        <f t="shared" si="34"/>
        <v>3.12</v>
      </c>
      <c r="T359" s="198"/>
      <c r="X359" s="44"/>
      <c r="Y359" s="76"/>
      <c r="Z359" s="44"/>
    </row>
    <row r="360" spans="1:26" s="53" customFormat="1" ht="28.5" x14ac:dyDescent="0.25">
      <c r="A360" s="56" t="s">
        <v>177</v>
      </c>
      <c r="B360" s="273" t="s">
        <v>178</v>
      </c>
      <c r="C360" s="274"/>
      <c r="D360" s="274"/>
      <c r="E360" s="274"/>
      <c r="F360" s="274"/>
      <c r="G360" s="274"/>
      <c r="H360" s="274"/>
      <c r="I360" s="274"/>
      <c r="J360" s="274"/>
      <c r="K360" s="274"/>
      <c r="L360" s="274"/>
      <c r="M360" s="274"/>
      <c r="N360" s="274"/>
      <c r="O360" s="274"/>
      <c r="P360" s="274"/>
      <c r="Q360" s="274"/>
      <c r="R360" s="274"/>
      <c r="S360" s="274"/>
      <c r="T360" s="274"/>
      <c r="U360" s="274"/>
      <c r="V360" s="274"/>
      <c r="W360" s="274"/>
      <c r="X360" s="274"/>
      <c r="Y360" s="274"/>
      <c r="Z360" s="275"/>
    </row>
    <row r="361" spans="1:26" s="48" customFormat="1" x14ac:dyDescent="0.25">
      <c r="A361" s="57"/>
      <c r="B361" s="262" t="s">
        <v>486</v>
      </c>
      <c r="C361" s="263"/>
      <c r="D361" s="264"/>
      <c r="E361" s="268"/>
      <c r="F361" s="269"/>
      <c r="G361" s="270"/>
      <c r="H361" s="268"/>
      <c r="I361" s="269"/>
      <c r="J361" s="270"/>
      <c r="K361" s="268"/>
      <c r="L361" s="269"/>
      <c r="M361" s="269"/>
      <c r="N361" s="269"/>
      <c r="O361" s="269"/>
      <c r="P361" s="270"/>
      <c r="Q361" s="60"/>
      <c r="R361" s="60"/>
      <c r="S361" s="60"/>
      <c r="T361" s="77"/>
      <c r="U361" s="60"/>
      <c r="V361" s="60"/>
      <c r="W361" s="60"/>
      <c r="X361" s="77"/>
      <c r="Y361" s="265" t="s">
        <v>723</v>
      </c>
      <c r="Z361" s="47"/>
    </row>
    <row r="362" spans="1:26" s="48" customFormat="1" x14ac:dyDescent="0.25">
      <c r="A362" s="57"/>
      <c r="B362" s="262" t="s">
        <v>483</v>
      </c>
      <c r="C362" s="263"/>
      <c r="D362" s="264"/>
      <c r="E362" s="268"/>
      <c r="F362" s="269"/>
      <c r="G362" s="270"/>
      <c r="H362" s="268"/>
      <c r="I362" s="269"/>
      <c r="J362" s="270"/>
      <c r="K362" s="268"/>
      <c r="L362" s="269"/>
      <c r="M362" s="269"/>
      <c r="N362" s="269"/>
      <c r="O362" s="269"/>
      <c r="P362" s="270"/>
      <c r="Q362" s="60"/>
      <c r="R362" s="60"/>
      <c r="S362" s="60"/>
      <c r="T362" s="77"/>
      <c r="U362" s="60"/>
      <c r="V362" s="60"/>
      <c r="W362" s="60"/>
      <c r="X362" s="77"/>
      <c r="Y362" s="266"/>
      <c r="Z362" s="47"/>
    </row>
    <row r="363" spans="1:26" s="48" customFormat="1" x14ac:dyDescent="0.25">
      <c r="A363" s="57"/>
      <c r="B363" s="262" t="s">
        <v>484</v>
      </c>
      <c r="C363" s="263"/>
      <c r="D363" s="264"/>
      <c r="E363" s="268"/>
      <c r="F363" s="269"/>
      <c r="G363" s="270"/>
      <c r="H363" s="268"/>
      <c r="I363" s="269"/>
      <c r="J363" s="270"/>
      <c r="K363" s="268"/>
      <c r="L363" s="269"/>
      <c r="M363" s="269"/>
      <c r="N363" s="269"/>
      <c r="O363" s="269"/>
      <c r="P363" s="270"/>
      <c r="Q363" s="60"/>
      <c r="R363" s="60"/>
      <c r="S363" s="60"/>
      <c r="T363" s="77"/>
      <c r="U363" s="60"/>
      <c r="V363" s="60"/>
      <c r="W363" s="60"/>
      <c r="X363" s="77"/>
      <c r="Y363" s="266"/>
      <c r="Z363" s="47"/>
    </row>
    <row r="364" spans="1:26" s="48" customFormat="1" x14ac:dyDescent="0.25">
      <c r="A364" s="57"/>
      <c r="B364" s="262" t="s">
        <v>485</v>
      </c>
      <c r="C364" s="263"/>
      <c r="D364" s="264"/>
      <c r="E364" s="268"/>
      <c r="F364" s="269"/>
      <c r="G364" s="270"/>
      <c r="H364" s="268"/>
      <c r="I364" s="269"/>
      <c r="J364" s="270"/>
      <c r="K364" s="268"/>
      <c r="L364" s="269"/>
      <c r="M364" s="269"/>
      <c r="N364" s="269"/>
      <c r="O364" s="269"/>
      <c r="P364" s="270"/>
      <c r="Q364" s="60"/>
      <c r="R364" s="60"/>
      <c r="S364" s="60"/>
      <c r="T364" s="77"/>
      <c r="U364" s="60"/>
      <c r="V364" s="60"/>
      <c r="W364" s="60"/>
      <c r="X364" s="77"/>
      <c r="Y364" s="266"/>
      <c r="Z364" s="47"/>
    </row>
    <row r="365" spans="1:26" s="48" customFormat="1" x14ac:dyDescent="0.25">
      <c r="A365" s="57"/>
      <c r="B365" s="262" t="s">
        <v>487</v>
      </c>
      <c r="C365" s="263"/>
      <c r="D365" s="264"/>
      <c r="E365" s="268"/>
      <c r="F365" s="269"/>
      <c r="G365" s="270"/>
      <c r="H365" s="268"/>
      <c r="I365" s="269"/>
      <c r="J365" s="270"/>
      <c r="K365" s="268"/>
      <c r="L365" s="269"/>
      <c r="M365" s="269"/>
      <c r="N365" s="269"/>
      <c r="O365" s="269"/>
      <c r="P365" s="270"/>
      <c r="Q365" s="60"/>
      <c r="R365" s="60"/>
      <c r="S365" s="60"/>
      <c r="T365" s="77"/>
      <c r="U365" s="60"/>
      <c r="V365" s="60"/>
      <c r="W365" s="60"/>
      <c r="X365" s="77"/>
      <c r="Y365" s="267"/>
      <c r="Z365" s="47"/>
    </row>
    <row r="366" spans="1:26" s="24" customFormat="1" x14ac:dyDescent="0.25">
      <c r="A366" s="226"/>
      <c r="B366" s="299" t="s">
        <v>179</v>
      </c>
      <c r="C366" s="300" t="s">
        <v>7</v>
      </c>
      <c r="D366" s="72" t="s">
        <v>18</v>
      </c>
      <c r="E366" s="32">
        <v>0.90471053125720269</v>
      </c>
      <c r="F366" s="32">
        <v>0.90207547011530809</v>
      </c>
      <c r="G366" s="32">
        <v>0.84254027304467471</v>
      </c>
      <c r="H366" s="32">
        <v>0.84136299032065398</v>
      </c>
      <c r="I366" s="32">
        <v>0.84018899304352912</v>
      </c>
      <c r="J366" s="32">
        <v>0.8286254650153444</v>
      </c>
      <c r="K366" s="32">
        <v>0.82747245876424214</v>
      </c>
      <c r="L366" s="32">
        <v>0.82632265679828643</v>
      </c>
      <c r="M366" s="32">
        <v>0.82517604577861214</v>
      </c>
      <c r="N366" s="32">
        <v>0.82403261244028891</v>
      </c>
      <c r="O366" s="32">
        <v>0.82289234359180841</v>
      </c>
      <c r="P366" s="32">
        <v>0.79226263308190537</v>
      </c>
      <c r="T366" s="226" t="s">
        <v>176</v>
      </c>
      <c r="X366" s="20"/>
      <c r="Y366" s="61"/>
      <c r="Z366" s="20"/>
    </row>
    <row r="367" spans="1:26" s="24" customFormat="1" x14ac:dyDescent="0.25">
      <c r="A367" s="226"/>
      <c r="B367" s="299"/>
      <c r="C367" s="301"/>
      <c r="D367" s="72" t="s">
        <v>20</v>
      </c>
      <c r="E367" s="32">
        <v>0.90471053125720269</v>
      </c>
      <c r="F367" s="32">
        <v>0.90207547011530809</v>
      </c>
      <c r="G367" s="32">
        <v>0.84254027304467471</v>
      </c>
      <c r="H367" s="32">
        <f>H366*90%</f>
        <v>0.75722669128858855</v>
      </c>
      <c r="I367" s="32">
        <f t="shared" ref="I367:P367" si="35">I366*90%</f>
        <v>0.75617009373917621</v>
      </c>
      <c r="J367" s="32">
        <f t="shared" si="35"/>
        <v>0.74576291851380994</v>
      </c>
      <c r="K367" s="32">
        <f t="shared" si="35"/>
        <v>0.7447252128878179</v>
      </c>
      <c r="L367" s="32">
        <f t="shared" si="35"/>
        <v>0.74369039111845781</v>
      </c>
      <c r="M367" s="32">
        <f t="shared" si="35"/>
        <v>0.74265844120075097</v>
      </c>
      <c r="N367" s="32">
        <f t="shared" si="35"/>
        <v>0.74162935119626006</v>
      </c>
      <c r="O367" s="32">
        <f t="shared" si="35"/>
        <v>0.74060310923262762</v>
      </c>
      <c r="P367" s="32">
        <f t="shared" si="35"/>
        <v>0.71303636977371487</v>
      </c>
      <c r="T367" s="226"/>
      <c r="X367" s="20"/>
      <c r="Y367" s="61"/>
      <c r="Z367" s="20"/>
    </row>
    <row r="368" spans="1:26" s="8" customFormat="1" ht="14.25" x14ac:dyDescent="0.2">
      <c r="A368" s="65" t="s">
        <v>180</v>
      </c>
      <c r="B368" s="286" t="s">
        <v>181</v>
      </c>
      <c r="C368" s="286"/>
      <c r="D368" s="286"/>
      <c r="E368" s="286"/>
      <c r="F368" s="286"/>
      <c r="G368" s="286"/>
      <c r="H368" s="286"/>
      <c r="I368" s="286"/>
      <c r="J368" s="286"/>
      <c r="K368" s="286"/>
      <c r="L368" s="286"/>
      <c r="M368" s="286"/>
      <c r="N368" s="286"/>
      <c r="O368" s="286"/>
      <c r="P368" s="286"/>
      <c r="R368" s="9"/>
      <c r="S368" s="9"/>
      <c r="T368" s="10"/>
      <c r="X368" s="10"/>
      <c r="Y368" s="10"/>
      <c r="Z368" s="10"/>
    </row>
    <row r="369" spans="1:26" s="53" customFormat="1" ht="28.5" x14ac:dyDescent="0.25">
      <c r="A369" s="56" t="s">
        <v>182</v>
      </c>
      <c r="B369" s="273" t="s">
        <v>183</v>
      </c>
      <c r="C369" s="274"/>
      <c r="D369" s="274"/>
      <c r="E369" s="274"/>
      <c r="F369" s="274"/>
      <c r="G369" s="274"/>
      <c r="H369" s="274"/>
      <c r="I369" s="274"/>
      <c r="J369" s="274"/>
      <c r="K369" s="274"/>
      <c r="L369" s="274"/>
      <c r="M369" s="274"/>
      <c r="N369" s="274"/>
      <c r="O369" s="274"/>
      <c r="P369" s="274"/>
      <c r="Q369" s="274"/>
      <c r="R369" s="274"/>
      <c r="S369" s="274"/>
      <c r="T369" s="274"/>
      <c r="U369" s="274"/>
      <c r="V369" s="274"/>
      <c r="W369" s="274"/>
      <c r="X369" s="274"/>
      <c r="Y369" s="274"/>
      <c r="Z369" s="275"/>
    </row>
    <row r="370" spans="1:26" s="48" customFormat="1" x14ac:dyDescent="0.25">
      <c r="A370" s="57"/>
      <c r="B370" s="262" t="s">
        <v>497</v>
      </c>
      <c r="C370" s="263"/>
      <c r="D370" s="264"/>
      <c r="E370" s="268"/>
      <c r="F370" s="269"/>
      <c r="G370" s="270"/>
      <c r="H370" s="268"/>
      <c r="I370" s="269"/>
      <c r="J370" s="270"/>
      <c r="K370" s="268"/>
      <c r="L370" s="269"/>
      <c r="M370" s="269"/>
      <c r="N370" s="269"/>
      <c r="O370" s="269"/>
      <c r="P370" s="270"/>
      <c r="Q370" s="60"/>
      <c r="R370" s="60"/>
      <c r="S370" s="60"/>
      <c r="T370" s="77"/>
      <c r="U370" s="60"/>
      <c r="V370" s="60"/>
      <c r="W370" s="60"/>
      <c r="X370" s="77"/>
      <c r="Y370" s="265" t="s">
        <v>711</v>
      </c>
      <c r="Z370" s="47"/>
    </row>
    <row r="371" spans="1:26" s="48" customFormat="1" x14ac:dyDescent="0.25">
      <c r="A371" s="57"/>
      <c r="B371" s="262" t="s">
        <v>488</v>
      </c>
      <c r="C371" s="263"/>
      <c r="D371" s="264"/>
      <c r="E371" s="268"/>
      <c r="F371" s="269"/>
      <c r="G371" s="270"/>
      <c r="H371" s="268"/>
      <c r="I371" s="269"/>
      <c r="J371" s="270"/>
      <c r="K371" s="268"/>
      <c r="L371" s="269"/>
      <c r="M371" s="269"/>
      <c r="N371" s="269"/>
      <c r="O371" s="269"/>
      <c r="P371" s="270"/>
      <c r="Q371" s="60"/>
      <c r="R371" s="60"/>
      <c r="S371" s="60"/>
      <c r="T371" s="77"/>
      <c r="U371" s="60"/>
      <c r="V371" s="60"/>
      <c r="W371" s="60"/>
      <c r="X371" s="77"/>
      <c r="Y371" s="266"/>
      <c r="Z371" s="47"/>
    </row>
    <row r="372" spans="1:26" s="48" customFormat="1" x14ac:dyDescent="0.25">
      <c r="A372" s="57"/>
      <c r="B372" s="262" t="s">
        <v>489</v>
      </c>
      <c r="C372" s="263"/>
      <c r="D372" s="264"/>
      <c r="E372" s="268"/>
      <c r="F372" s="269"/>
      <c r="G372" s="270"/>
      <c r="H372" s="268"/>
      <c r="I372" s="269"/>
      <c r="J372" s="270"/>
      <c r="K372" s="268"/>
      <c r="L372" s="269"/>
      <c r="M372" s="269"/>
      <c r="N372" s="269"/>
      <c r="O372" s="269"/>
      <c r="P372" s="270"/>
      <c r="Q372" s="60"/>
      <c r="R372" s="60"/>
      <c r="S372" s="60"/>
      <c r="T372" s="77"/>
      <c r="U372" s="60"/>
      <c r="V372" s="60"/>
      <c r="W372" s="60"/>
      <c r="X372" s="77"/>
      <c r="Y372" s="266"/>
      <c r="Z372" s="47"/>
    </row>
    <row r="373" spans="1:26" s="48" customFormat="1" x14ac:dyDescent="0.25">
      <c r="A373" s="57"/>
      <c r="B373" s="262" t="s">
        <v>490</v>
      </c>
      <c r="C373" s="263"/>
      <c r="D373" s="264"/>
      <c r="E373" s="268"/>
      <c r="F373" s="269"/>
      <c r="G373" s="270"/>
      <c r="H373" s="268"/>
      <c r="I373" s="269"/>
      <c r="J373" s="270"/>
      <c r="K373" s="268"/>
      <c r="L373" s="269"/>
      <c r="M373" s="269"/>
      <c r="N373" s="269"/>
      <c r="O373" s="269"/>
      <c r="P373" s="270"/>
      <c r="Q373" s="60"/>
      <c r="R373" s="60"/>
      <c r="S373" s="60"/>
      <c r="T373" s="77"/>
      <c r="U373" s="60"/>
      <c r="V373" s="60"/>
      <c r="W373" s="60"/>
      <c r="X373" s="77"/>
      <c r="Y373" s="266"/>
      <c r="Z373" s="47"/>
    </row>
    <row r="374" spans="1:26" s="48" customFormat="1" x14ac:dyDescent="0.25">
      <c r="A374" s="57"/>
      <c r="B374" s="262" t="s">
        <v>491</v>
      </c>
      <c r="C374" s="263"/>
      <c r="D374" s="264"/>
      <c r="E374" s="268"/>
      <c r="F374" s="269"/>
      <c r="G374" s="270"/>
      <c r="H374" s="268"/>
      <c r="I374" s="269"/>
      <c r="J374" s="270"/>
      <c r="K374" s="268"/>
      <c r="L374" s="269"/>
      <c r="M374" s="269"/>
      <c r="N374" s="269"/>
      <c r="O374" s="269"/>
      <c r="P374" s="270"/>
      <c r="Q374" s="60"/>
      <c r="R374" s="60"/>
      <c r="S374" s="60"/>
      <c r="T374" s="77"/>
      <c r="U374" s="60"/>
      <c r="V374" s="60"/>
      <c r="W374" s="60"/>
      <c r="X374" s="77"/>
      <c r="Y374" s="266"/>
      <c r="Z374" s="47"/>
    </row>
    <row r="375" spans="1:26" s="48" customFormat="1" x14ac:dyDescent="0.25">
      <c r="A375" s="57"/>
      <c r="B375" s="262" t="s">
        <v>492</v>
      </c>
      <c r="C375" s="263"/>
      <c r="D375" s="264"/>
      <c r="E375" s="268"/>
      <c r="F375" s="269"/>
      <c r="G375" s="270"/>
      <c r="H375" s="268"/>
      <c r="I375" s="269"/>
      <c r="J375" s="270"/>
      <c r="K375" s="268"/>
      <c r="L375" s="269"/>
      <c r="M375" s="269"/>
      <c r="N375" s="269"/>
      <c r="O375" s="269"/>
      <c r="P375" s="270"/>
      <c r="Q375" s="60"/>
      <c r="R375" s="60"/>
      <c r="S375" s="60"/>
      <c r="T375" s="77"/>
      <c r="U375" s="60"/>
      <c r="V375" s="60"/>
      <c r="W375" s="60"/>
      <c r="X375" s="77"/>
      <c r="Y375" s="266"/>
      <c r="Z375" s="47"/>
    </row>
    <row r="376" spans="1:26" s="48" customFormat="1" x14ac:dyDescent="0.25">
      <c r="A376" s="57"/>
      <c r="B376" s="262" t="s">
        <v>493</v>
      </c>
      <c r="C376" s="263"/>
      <c r="D376" s="264"/>
      <c r="E376" s="268"/>
      <c r="F376" s="269"/>
      <c r="G376" s="270"/>
      <c r="H376" s="268"/>
      <c r="I376" s="269"/>
      <c r="J376" s="270"/>
      <c r="K376" s="268"/>
      <c r="L376" s="269"/>
      <c r="M376" s="269"/>
      <c r="N376" s="269"/>
      <c r="O376" s="269"/>
      <c r="P376" s="270"/>
      <c r="Q376" s="60"/>
      <c r="R376" s="60"/>
      <c r="S376" s="60"/>
      <c r="T376" s="77"/>
      <c r="U376" s="60"/>
      <c r="V376" s="60"/>
      <c r="W376" s="60"/>
      <c r="X376" s="77"/>
      <c r="Y376" s="266"/>
      <c r="Z376" s="47"/>
    </row>
    <row r="377" spans="1:26" s="48" customFormat="1" x14ac:dyDescent="0.25">
      <c r="A377" s="57"/>
      <c r="B377" s="262" t="s">
        <v>494</v>
      </c>
      <c r="C377" s="263"/>
      <c r="D377" s="264"/>
      <c r="E377" s="268"/>
      <c r="F377" s="269"/>
      <c r="G377" s="270"/>
      <c r="H377" s="268"/>
      <c r="I377" s="269"/>
      <c r="J377" s="270"/>
      <c r="K377" s="268"/>
      <c r="L377" s="269"/>
      <c r="M377" s="269"/>
      <c r="N377" s="269"/>
      <c r="O377" s="269"/>
      <c r="P377" s="270"/>
      <c r="Q377" s="60"/>
      <c r="R377" s="60"/>
      <c r="S377" s="60"/>
      <c r="T377" s="77"/>
      <c r="U377" s="60"/>
      <c r="V377" s="60"/>
      <c r="W377" s="60"/>
      <c r="X377" s="77"/>
      <c r="Y377" s="266"/>
      <c r="Z377" s="47"/>
    </row>
    <row r="378" spans="1:26" s="48" customFormat="1" x14ac:dyDescent="0.25">
      <c r="A378" s="57"/>
      <c r="B378" s="262" t="s">
        <v>495</v>
      </c>
      <c r="C378" s="263"/>
      <c r="D378" s="264"/>
      <c r="E378" s="268"/>
      <c r="F378" s="269"/>
      <c r="G378" s="270"/>
      <c r="H378" s="268"/>
      <c r="I378" s="269"/>
      <c r="J378" s="270"/>
      <c r="K378" s="268"/>
      <c r="L378" s="269"/>
      <c r="M378" s="269"/>
      <c r="N378" s="269"/>
      <c r="O378" s="269"/>
      <c r="P378" s="270"/>
      <c r="Q378" s="60"/>
      <c r="R378" s="60"/>
      <c r="S378" s="60"/>
      <c r="T378" s="77"/>
      <c r="U378" s="60"/>
      <c r="V378" s="60"/>
      <c r="W378" s="60"/>
      <c r="X378" s="77"/>
      <c r="Y378" s="266"/>
      <c r="Z378" s="47"/>
    </row>
    <row r="379" spans="1:26" s="48" customFormat="1" x14ac:dyDescent="0.25">
      <c r="A379" s="57"/>
      <c r="B379" s="262" t="s">
        <v>496</v>
      </c>
      <c r="C379" s="263"/>
      <c r="D379" s="264"/>
      <c r="E379" s="268"/>
      <c r="F379" s="269"/>
      <c r="G379" s="270"/>
      <c r="H379" s="268"/>
      <c r="I379" s="269"/>
      <c r="J379" s="270"/>
      <c r="K379" s="268"/>
      <c r="L379" s="269"/>
      <c r="M379" s="269"/>
      <c r="N379" s="269"/>
      <c r="O379" s="269"/>
      <c r="P379" s="270"/>
      <c r="Q379" s="60"/>
      <c r="R379" s="60"/>
      <c r="S379" s="60"/>
      <c r="T379" s="77"/>
      <c r="U379" s="60"/>
      <c r="V379" s="60"/>
      <c r="W379" s="60"/>
      <c r="X379" s="77"/>
      <c r="Y379" s="266"/>
      <c r="Z379" s="47"/>
    </row>
    <row r="380" spans="1:26" s="48" customFormat="1" x14ac:dyDescent="0.25">
      <c r="A380" s="57"/>
      <c r="B380" s="262" t="s">
        <v>498</v>
      </c>
      <c r="C380" s="263"/>
      <c r="D380" s="264"/>
      <c r="E380" s="268"/>
      <c r="F380" s="269"/>
      <c r="G380" s="270"/>
      <c r="H380" s="268"/>
      <c r="I380" s="270"/>
      <c r="J380" s="77"/>
      <c r="K380" s="268"/>
      <c r="L380" s="269"/>
      <c r="M380" s="269"/>
      <c r="N380" s="269"/>
      <c r="O380" s="269"/>
      <c r="P380" s="270"/>
      <c r="Q380" s="60"/>
      <c r="R380" s="60"/>
      <c r="S380" s="60"/>
      <c r="T380" s="77"/>
      <c r="U380" s="60"/>
      <c r="V380" s="60"/>
      <c r="W380" s="60"/>
      <c r="X380" s="77"/>
      <c r="Y380" s="267"/>
      <c r="Z380" s="47"/>
    </row>
    <row r="381" spans="1:26" x14ac:dyDescent="0.25">
      <c r="A381" s="277"/>
      <c r="B381" s="278" t="s">
        <v>184</v>
      </c>
      <c r="C381" s="260" t="s">
        <v>63</v>
      </c>
      <c r="D381" s="64" t="s">
        <v>18</v>
      </c>
      <c r="E381" s="21">
        <v>550</v>
      </c>
      <c r="F381" s="21">
        <v>540</v>
      </c>
      <c r="G381" s="21">
        <v>530</v>
      </c>
      <c r="H381" s="21">
        <v>520</v>
      </c>
      <c r="I381" s="21">
        <v>510</v>
      </c>
      <c r="J381" s="21">
        <v>500</v>
      </c>
      <c r="K381" s="21">
        <v>490</v>
      </c>
      <c r="L381" s="21">
        <v>480</v>
      </c>
      <c r="M381" s="21">
        <v>470</v>
      </c>
      <c r="N381" s="21">
        <v>460</v>
      </c>
      <c r="O381" s="21">
        <v>450</v>
      </c>
      <c r="P381" s="21">
        <v>440</v>
      </c>
      <c r="Q381" s="31"/>
      <c r="R381" s="31"/>
      <c r="T381" s="277" t="s">
        <v>185</v>
      </c>
      <c r="X381" s="44"/>
      <c r="Y381" s="76"/>
      <c r="Z381" s="44"/>
    </row>
    <row r="382" spans="1:26" x14ac:dyDescent="0.25">
      <c r="A382" s="277"/>
      <c r="B382" s="278"/>
      <c r="C382" s="261"/>
      <c r="D382" s="64" t="s">
        <v>20</v>
      </c>
      <c r="E382" s="21">
        <v>550</v>
      </c>
      <c r="F382" s="21">
        <v>540</v>
      </c>
      <c r="G382" s="21">
        <v>530</v>
      </c>
      <c r="H382" s="21">
        <f>G382*95%</f>
        <v>503.5</v>
      </c>
      <c r="I382" s="21">
        <f t="shared" ref="I382:P382" si="36">H382*95%</f>
        <v>478.32499999999999</v>
      </c>
      <c r="J382" s="21">
        <f t="shared" si="36"/>
        <v>454.40874999999994</v>
      </c>
      <c r="K382" s="21">
        <f t="shared" si="36"/>
        <v>431.68831249999994</v>
      </c>
      <c r="L382" s="21">
        <f t="shared" si="36"/>
        <v>410.10389687499992</v>
      </c>
      <c r="M382" s="21">
        <f t="shared" si="36"/>
        <v>389.5987020312499</v>
      </c>
      <c r="N382" s="21">
        <f t="shared" si="36"/>
        <v>370.11876692968741</v>
      </c>
      <c r="O382" s="21">
        <f t="shared" si="36"/>
        <v>351.612828583203</v>
      </c>
      <c r="P382" s="21">
        <f t="shared" si="36"/>
        <v>334.03218715404284</v>
      </c>
      <c r="Q382" s="4"/>
      <c r="R382" s="31"/>
      <c r="T382" s="277"/>
      <c r="X382" s="44"/>
      <c r="Y382" s="76"/>
      <c r="Z382" s="44"/>
    </row>
    <row r="383" spans="1:26" s="53" customFormat="1" ht="28.5" x14ac:dyDescent="0.25">
      <c r="A383" s="56" t="s">
        <v>186</v>
      </c>
      <c r="B383" s="273" t="s">
        <v>499</v>
      </c>
      <c r="C383" s="274"/>
      <c r="D383" s="274"/>
      <c r="E383" s="274"/>
      <c r="F383" s="274"/>
      <c r="G383" s="274"/>
      <c r="H383" s="274"/>
      <c r="I383" s="274"/>
      <c r="J383" s="274"/>
      <c r="K383" s="274"/>
      <c r="L383" s="274"/>
      <c r="M383" s="274"/>
      <c r="N383" s="274"/>
      <c r="O383" s="274"/>
      <c r="P383" s="274"/>
      <c r="Q383" s="274"/>
      <c r="R383" s="274"/>
      <c r="S383" s="274"/>
      <c r="T383" s="274"/>
      <c r="U383" s="274"/>
      <c r="V383" s="274"/>
      <c r="W383" s="274"/>
      <c r="X383" s="274"/>
      <c r="Y383" s="274"/>
      <c r="Z383" s="275"/>
    </row>
    <row r="384" spans="1:26" s="48" customFormat="1" x14ac:dyDescent="0.25">
      <c r="A384" s="57"/>
      <c r="B384" s="262" t="s">
        <v>502</v>
      </c>
      <c r="C384" s="263"/>
      <c r="D384" s="264"/>
      <c r="E384" s="268"/>
      <c r="F384" s="269"/>
      <c r="G384" s="270"/>
      <c r="H384" s="268"/>
      <c r="I384" s="269"/>
      <c r="J384" s="270"/>
      <c r="K384" s="268"/>
      <c r="L384" s="269"/>
      <c r="M384" s="269"/>
      <c r="N384" s="269"/>
      <c r="O384" s="269"/>
      <c r="P384" s="270"/>
      <c r="Q384" s="60"/>
      <c r="R384" s="60"/>
      <c r="S384" s="60"/>
      <c r="T384" s="77"/>
      <c r="U384" s="60"/>
      <c r="V384" s="60"/>
      <c r="W384" s="60"/>
      <c r="X384" s="77"/>
      <c r="Y384" s="265" t="s">
        <v>712</v>
      </c>
      <c r="Z384" s="47"/>
    </row>
    <row r="385" spans="1:26" s="48" customFormat="1" x14ac:dyDescent="0.25">
      <c r="A385" s="57"/>
      <c r="B385" s="262" t="s">
        <v>500</v>
      </c>
      <c r="C385" s="263"/>
      <c r="D385" s="264"/>
      <c r="E385" s="268"/>
      <c r="F385" s="269"/>
      <c r="G385" s="270"/>
      <c r="H385" s="268"/>
      <c r="I385" s="269"/>
      <c r="J385" s="270"/>
      <c r="K385" s="268"/>
      <c r="L385" s="269"/>
      <c r="M385" s="269"/>
      <c r="N385" s="269"/>
      <c r="O385" s="269"/>
      <c r="P385" s="270"/>
      <c r="Q385" s="60"/>
      <c r="R385" s="60"/>
      <c r="S385" s="60"/>
      <c r="T385" s="77"/>
      <c r="U385" s="60"/>
      <c r="V385" s="60"/>
      <c r="W385" s="60"/>
      <c r="X385" s="77"/>
      <c r="Y385" s="266"/>
      <c r="Z385" s="47"/>
    </row>
    <row r="386" spans="1:26" s="48" customFormat="1" x14ac:dyDescent="0.25">
      <c r="A386" s="57"/>
      <c r="B386" s="262" t="s">
        <v>501</v>
      </c>
      <c r="C386" s="263"/>
      <c r="D386" s="264"/>
      <c r="E386" s="268"/>
      <c r="F386" s="269"/>
      <c r="G386" s="270"/>
      <c r="H386" s="268"/>
      <c r="I386" s="269"/>
      <c r="J386" s="270"/>
      <c r="K386" s="268"/>
      <c r="L386" s="269"/>
      <c r="M386" s="269"/>
      <c r="N386" s="269"/>
      <c r="O386" s="269"/>
      <c r="P386" s="270"/>
      <c r="Q386" s="60"/>
      <c r="R386" s="60"/>
      <c r="S386" s="60"/>
      <c r="T386" s="77"/>
      <c r="U386" s="60"/>
      <c r="V386" s="60"/>
      <c r="W386" s="60"/>
      <c r="X386" s="77"/>
      <c r="Y386" s="266"/>
      <c r="Z386" s="47"/>
    </row>
    <row r="387" spans="1:26" s="48" customFormat="1" x14ac:dyDescent="0.25">
      <c r="A387" s="57"/>
      <c r="B387" s="262" t="s">
        <v>503</v>
      </c>
      <c r="C387" s="263"/>
      <c r="D387" s="264"/>
      <c r="E387" s="268"/>
      <c r="F387" s="269"/>
      <c r="G387" s="270"/>
      <c r="H387" s="268"/>
      <c r="I387" s="269"/>
      <c r="J387" s="270"/>
      <c r="K387" s="268"/>
      <c r="L387" s="269"/>
      <c r="M387" s="269"/>
      <c r="N387" s="269"/>
      <c r="O387" s="269"/>
      <c r="P387" s="270"/>
      <c r="Q387" s="60"/>
      <c r="R387" s="60"/>
      <c r="S387" s="60"/>
      <c r="T387" s="77"/>
      <c r="U387" s="60"/>
      <c r="V387" s="60"/>
      <c r="W387" s="60"/>
      <c r="X387" s="77"/>
      <c r="Y387" s="267"/>
      <c r="Z387" s="47"/>
    </row>
    <row r="388" spans="1:26" x14ac:dyDescent="0.25">
      <c r="A388" s="277"/>
      <c r="B388" s="278" t="s">
        <v>187</v>
      </c>
      <c r="C388" s="260" t="s">
        <v>63</v>
      </c>
      <c r="D388" s="64" t="s">
        <v>18</v>
      </c>
      <c r="E388" s="16">
        <v>8.4</v>
      </c>
      <c r="F388" s="16">
        <v>8.3000000000000007</v>
      </c>
      <c r="G388" s="16">
        <v>8</v>
      </c>
      <c r="H388" s="16">
        <v>7.8</v>
      </c>
      <c r="I388" s="16">
        <v>7.8</v>
      </c>
      <c r="J388" s="16">
        <v>7.7</v>
      </c>
      <c r="K388" s="16">
        <v>7.6</v>
      </c>
      <c r="L388" s="16">
        <v>7.5</v>
      </c>
      <c r="M388" s="16">
        <v>7.4</v>
      </c>
      <c r="N388" s="16">
        <v>7.3</v>
      </c>
      <c r="O388" s="16">
        <v>7.2</v>
      </c>
      <c r="P388" s="16">
        <v>7</v>
      </c>
      <c r="Q388" s="4"/>
      <c r="R388" s="31"/>
      <c r="T388" s="277" t="s">
        <v>34</v>
      </c>
      <c r="X388" s="44"/>
      <c r="Y388" s="76"/>
      <c r="Z388" s="44"/>
    </row>
    <row r="389" spans="1:26" x14ac:dyDescent="0.25">
      <c r="A389" s="277"/>
      <c r="B389" s="278"/>
      <c r="C389" s="261"/>
      <c r="D389" s="64" t="s">
        <v>20</v>
      </c>
      <c r="E389" s="16">
        <v>8.4</v>
      </c>
      <c r="F389" s="16">
        <f t="shared" ref="F389" si="37">E389*0.95</f>
        <v>7.9799999999999995</v>
      </c>
      <c r="G389" s="16">
        <f>F389*0.95</f>
        <v>7.5809999999999995</v>
      </c>
      <c r="H389" s="16">
        <f>G389*0.95</f>
        <v>7.2019499999999992</v>
      </c>
      <c r="I389" s="16">
        <f t="shared" ref="I389:P389" si="38">H389*0.95</f>
        <v>6.841852499999999</v>
      </c>
      <c r="J389" s="16">
        <f t="shared" si="38"/>
        <v>6.4997598749999987</v>
      </c>
      <c r="K389" s="16">
        <f t="shared" si="38"/>
        <v>6.1747718812499981</v>
      </c>
      <c r="L389" s="16">
        <f t="shared" si="38"/>
        <v>5.8660332871874976</v>
      </c>
      <c r="M389" s="16">
        <f t="shared" si="38"/>
        <v>5.5727316228281225</v>
      </c>
      <c r="N389" s="16">
        <f t="shared" si="38"/>
        <v>5.2940950416867159</v>
      </c>
      <c r="O389" s="16">
        <f t="shared" si="38"/>
        <v>5.0293902896023797</v>
      </c>
      <c r="P389" s="16">
        <f t="shared" si="38"/>
        <v>4.7779207751222605</v>
      </c>
      <c r="T389" s="277"/>
      <c r="X389" s="44"/>
      <c r="Y389" s="76"/>
      <c r="Z389" s="44"/>
    </row>
    <row r="390" spans="1:26" s="33" customFormat="1" ht="14.25" x14ac:dyDescent="0.2">
      <c r="A390" s="71" t="s">
        <v>188</v>
      </c>
      <c r="B390" s="298" t="s">
        <v>189</v>
      </c>
      <c r="C390" s="298"/>
      <c r="D390" s="298"/>
      <c r="E390" s="298"/>
      <c r="F390" s="298"/>
      <c r="G390" s="298"/>
      <c r="H390" s="298"/>
      <c r="I390" s="298"/>
      <c r="J390" s="298"/>
      <c r="K390" s="298"/>
      <c r="L390" s="298"/>
      <c r="M390" s="298"/>
      <c r="N390" s="298"/>
      <c r="O390" s="298"/>
      <c r="P390" s="298"/>
      <c r="R390" s="34"/>
      <c r="S390" s="34"/>
      <c r="T390" s="35"/>
      <c r="X390" s="35"/>
      <c r="Y390" s="35"/>
      <c r="Z390" s="35"/>
    </row>
    <row r="391" spans="1:26" s="8" customFormat="1" ht="14.25" x14ac:dyDescent="0.2">
      <c r="A391" s="66" t="s">
        <v>190</v>
      </c>
      <c r="B391" s="296" t="s">
        <v>191</v>
      </c>
      <c r="C391" s="296"/>
      <c r="D391" s="296"/>
      <c r="E391" s="296"/>
      <c r="F391" s="296"/>
      <c r="G391" s="296"/>
      <c r="H391" s="296"/>
      <c r="I391" s="296"/>
      <c r="J391" s="296"/>
      <c r="K391" s="296"/>
      <c r="L391" s="296"/>
      <c r="M391" s="296"/>
      <c r="N391" s="296"/>
      <c r="O391" s="296"/>
      <c r="P391" s="296"/>
      <c r="R391" s="9"/>
      <c r="S391" s="9"/>
      <c r="T391" s="10"/>
      <c r="X391" s="10"/>
      <c r="Y391" s="10"/>
      <c r="Z391" s="10"/>
    </row>
    <row r="392" spans="1:26" s="8" customFormat="1" ht="14.25" x14ac:dyDescent="0.2">
      <c r="A392" s="65" t="s">
        <v>192</v>
      </c>
      <c r="B392" s="286" t="s">
        <v>193</v>
      </c>
      <c r="C392" s="286"/>
      <c r="D392" s="286"/>
      <c r="E392" s="286"/>
      <c r="F392" s="286"/>
      <c r="G392" s="286"/>
      <c r="H392" s="286"/>
      <c r="I392" s="286"/>
      <c r="J392" s="286"/>
      <c r="K392" s="286"/>
      <c r="L392" s="286"/>
      <c r="M392" s="286"/>
      <c r="N392" s="286"/>
      <c r="O392" s="286"/>
      <c r="P392" s="286"/>
      <c r="R392" s="9"/>
      <c r="S392" s="9"/>
      <c r="T392" s="10"/>
      <c r="X392" s="10"/>
      <c r="Y392" s="10"/>
      <c r="Z392" s="10"/>
    </row>
    <row r="393" spans="1:26" s="53" customFormat="1" ht="28.5" x14ac:dyDescent="0.25">
      <c r="A393" s="56" t="s">
        <v>194</v>
      </c>
      <c r="B393" s="273" t="s">
        <v>195</v>
      </c>
      <c r="C393" s="274"/>
      <c r="D393" s="274"/>
      <c r="E393" s="274"/>
      <c r="F393" s="274"/>
      <c r="G393" s="274"/>
      <c r="H393" s="274"/>
      <c r="I393" s="274"/>
      <c r="J393" s="274"/>
      <c r="K393" s="274"/>
      <c r="L393" s="274"/>
      <c r="M393" s="274"/>
      <c r="N393" s="274"/>
      <c r="O393" s="274"/>
      <c r="P393" s="274"/>
      <c r="Q393" s="274"/>
      <c r="R393" s="274"/>
      <c r="S393" s="274"/>
      <c r="T393" s="274"/>
      <c r="U393" s="274"/>
      <c r="V393" s="274"/>
      <c r="W393" s="274"/>
      <c r="X393" s="274"/>
      <c r="Y393" s="274"/>
      <c r="Z393" s="275"/>
    </row>
    <row r="394" spans="1:26" s="48" customFormat="1" x14ac:dyDescent="0.25">
      <c r="A394" s="57"/>
      <c r="B394" s="262" t="s">
        <v>509</v>
      </c>
      <c r="C394" s="263"/>
      <c r="D394" s="264"/>
      <c r="E394" s="268"/>
      <c r="F394" s="269"/>
      <c r="G394" s="270"/>
      <c r="H394" s="268"/>
      <c r="I394" s="269"/>
      <c r="J394" s="270"/>
      <c r="K394" s="268"/>
      <c r="L394" s="269"/>
      <c r="M394" s="269"/>
      <c r="N394" s="269"/>
      <c r="O394" s="269"/>
      <c r="P394" s="270"/>
      <c r="Q394" s="60"/>
      <c r="R394" s="60"/>
      <c r="S394" s="60"/>
      <c r="T394" s="77"/>
      <c r="U394" s="60"/>
      <c r="V394" s="60"/>
      <c r="W394" s="60"/>
      <c r="X394" s="77"/>
      <c r="Y394" s="265" t="s">
        <v>724</v>
      </c>
      <c r="Z394" s="47"/>
    </row>
    <row r="395" spans="1:26" s="48" customFormat="1" x14ac:dyDescent="0.25">
      <c r="A395" s="57"/>
      <c r="B395" s="262" t="s">
        <v>504</v>
      </c>
      <c r="C395" s="263"/>
      <c r="D395" s="264"/>
      <c r="E395" s="268"/>
      <c r="F395" s="269"/>
      <c r="G395" s="270"/>
      <c r="H395" s="268"/>
      <c r="I395" s="269"/>
      <c r="J395" s="270"/>
      <c r="K395" s="268"/>
      <c r="L395" s="269"/>
      <c r="M395" s="269"/>
      <c r="N395" s="269"/>
      <c r="O395" s="269"/>
      <c r="P395" s="270"/>
      <c r="Q395" s="60"/>
      <c r="R395" s="60"/>
      <c r="S395" s="60"/>
      <c r="T395" s="77"/>
      <c r="U395" s="60"/>
      <c r="V395" s="60"/>
      <c r="W395" s="60"/>
      <c r="X395" s="77"/>
      <c r="Y395" s="266"/>
      <c r="Z395" s="47"/>
    </row>
    <row r="396" spans="1:26" s="48" customFormat="1" x14ac:dyDescent="0.25">
      <c r="A396" s="57"/>
      <c r="B396" s="262" t="s">
        <v>505</v>
      </c>
      <c r="C396" s="263"/>
      <c r="D396" s="264"/>
      <c r="E396" s="268"/>
      <c r="F396" s="269"/>
      <c r="G396" s="270"/>
      <c r="H396" s="268"/>
      <c r="I396" s="269"/>
      <c r="J396" s="270"/>
      <c r="K396" s="268"/>
      <c r="L396" s="269"/>
      <c r="M396" s="269"/>
      <c r="N396" s="269"/>
      <c r="O396" s="269"/>
      <c r="P396" s="270"/>
      <c r="Q396" s="60"/>
      <c r="R396" s="60"/>
      <c r="S396" s="60"/>
      <c r="T396" s="77"/>
      <c r="U396" s="60"/>
      <c r="V396" s="60"/>
      <c r="W396" s="60"/>
      <c r="X396" s="77"/>
      <c r="Y396" s="266"/>
      <c r="Z396" s="47"/>
    </row>
    <row r="397" spans="1:26" s="48" customFormat="1" x14ac:dyDescent="0.25">
      <c r="A397" s="57"/>
      <c r="B397" s="262" t="s">
        <v>506</v>
      </c>
      <c r="C397" s="263"/>
      <c r="D397" s="264"/>
      <c r="E397" s="268"/>
      <c r="F397" s="269"/>
      <c r="G397" s="270"/>
      <c r="H397" s="268"/>
      <c r="I397" s="269"/>
      <c r="J397" s="270"/>
      <c r="K397" s="268"/>
      <c r="L397" s="269"/>
      <c r="M397" s="269"/>
      <c r="N397" s="269"/>
      <c r="O397" s="269"/>
      <c r="P397" s="270"/>
      <c r="Q397" s="60"/>
      <c r="R397" s="60"/>
      <c r="S397" s="60"/>
      <c r="T397" s="77"/>
      <c r="U397" s="60"/>
      <c r="V397" s="60"/>
      <c r="W397" s="60"/>
      <c r="X397" s="77"/>
      <c r="Y397" s="266"/>
      <c r="Z397" s="47"/>
    </row>
    <row r="398" spans="1:26" s="48" customFormat="1" x14ac:dyDescent="0.25">
      <c r="A398" s="57"/>
      <c r="B398" s="262" t="s">
        <v>507</v>
      </c>
      <c r="C398" s="263"/>
      <c r="D398" s="264"/>
      <c r="E398" s="268"/>
      <c r="F398" s="269"/>
      <c r="G398" s="270"/>
      <c r="H398" s="268"/>
      <c r="I398" s="269"/>
      <c r="J398" s="270"/>
      <c r="K398" s="268"/>
      <c r="L398" s="269"/>
      <c r="M398" s="269"/>
      <c r="N398" s="269"/>
      <c r="O398" s="269"/>
      <c r="P398" s="270"/>
      <c r="Q398" s="60"/>
      <c r="R398" s="60"/>
      <c r="S398" s="60"/>
      <c r="T398" s="77"/>
      <c r="U398" s="60"/>
      <c r="V398" s="60"/>
      <c r="W398" s="60"/>
      <c r="X398" s="77"/>
      <c r="Y398" s="266"/>
      <c r="Z398" s="47"/>
    </row>
    <row r="399" spans="1:26" s="48" customFormat="1" x14ac:dyDescent="0.25">
      <c r="A399" s="57"/>
      <c r="B399" s="262" t="s">
        <v>508</v>
      </c>
      <c r="C399" s="263"/>
      <c r="D399" s="264"/>
      <c r="E399" s="268"/>
      <c r="F399" s="269"/>
      <c r="G399" s="270"/>
      <c r="H399" s="268"/>
      <c r="I399" s="269"/>
      <c r="J399" s="270"/>
      <c r="K399" s="268"/>
      <c r="L399" s="269"/>
      <c r="M399" s="269"/>
      <c r="N399" s="269"/>
      <c r="O399" s="269"/>
      <c r="P399" s="270"/>
      <c r="Q399" s="60"/>
      <c r="R399" s="60"/>
      <c r="S399" s="60"/>
      <c r="T399" s="77"/>
      <c r="U399" s="60"/>
      <c r="V399" s="60"/>
      <c r="W399" s="60"/>
      <c r="X399" s="77"/>
      <c r="Y399" s="266"/>
      <c r="Z399" s="47"/>
    </row>
    <row r="400" spans="1:26" s="48" customFormat="1" x14ac:dyDescent="0.25">
      <c r="A400" s="57"/>
      <c r="B400" s="262" t="s">
        <v>510</v>
      </c>
      <c r="C400" s="263"/>
      <c r="D400" s="264"/>
      <c r="E400" s="268"/>
      <c r="F400" s="269"/>
      <c r="G400" s="270"/>
      <c r="H400" s="268"/>
      <c r="I400" s="269"/>
      <c r="J400" s="270"/>
      <c r="K400" s="268"/>
      <c r="L400" s="269"/>
      <c r="M400" s="269"/>
      <c r="N400" s="269"/>
      <c r="O400" s="269"/>
      <c r="P400" s="270"/>
      <c r="Q400" s="60"/>
      <c r="R400" s="60"/>
      <c r="S400" s="60"/>
      <c r="T400" s="77"/>
      <c r="U400" s="60"/>
      <c r="V400" s="60"/>
      <c r="W400" s="60"/>
      <c r="X400" s="77"/>
      <c r="Y400" s="267"/>
      <c r="Z400" s="47"/>
    </row>
    <row r="401" spans="1:26" x14ac:dyDescent="0.25">
      <c r="A401" s="277"/>
      <c r="B401" s="278" t="s">
        <v>196</v>
      </c>
      <c r="C401" s="260" t="s">
        <v>171</v>
      </c>
      <c r="D401" s="64" t="s">
        <v>18</v>
      </c>
      <c r="E401" s="36">
        <v>841.16070652420251</v>
      </c>
      <c r="F401" s="36">
        <v>897.55212028958488</v>
      </c>
      <c r="G401" s="36">
        <v>961.42282672151214</v>
      </c>
      <c r="H401" s="36">
        <v>1030.645270245461</v>
      </c>
      <c r="I401" s="36">
        <v>1104.8517297031342</v>
      </c>
      <c r="J401" s="36">
        <v>1184.40105424176</v>
      </c>
      <c r="K401" s="36">
        <v>1272.0467322556503</v>
      </c>
      <c r="L401" s="36">
        <v>1366.1781904425686</v>
      </c>
      <c r="M401" s="36">
        <v>1467.2753765353189</v>
      </c>
      <c r="N401" s="36">
        <v>1575.8537543989326</v>
      </c>
      <c r="O401" s="36">
        <v>1692.4669322244536</v>
      </c>
      <c r="P401" s="36">
        <v>1817.7094852090631</v>
      </c>
      <c r="T401" s="277" t="s">
        <v>19</v>
      </c>
      <c r="X401" s="44"/>
      <c r="Y401" s="76"/>
      <c r="Z401" s="44"/>
    </row>
    <row r="402" spans="1:26" x14ac:dyDescent="0.25">
      <c r="A402" s="277"/>
      <c r="B402" s="278"/>
      <c r="C402" s="261"/>
      <c r="D402" s="64" t="s">
        <v>20</v>
      </c>
      <c r="E402" s="36">
        <v>849.44261340848027</v>
      </c>
      <c r="F402" s="36">
        <v>912.58168286313264</v>
      </c>
      <c r="G402" s="36">
        <v>984.20109333423125</v>
      </c>
      <c r="H402" s="36">
        <v>1061.9529797076354</v>
      </c>
      <c r="I402" s="36">
        <v>1145.8472651045386</v>
      </c>
      <c r="J402" s="36">
        <v>1236.3691990477971</v>
      </c>
      <c r="K402" s="36">
        <v>1338.9878425687643</v>
      </c>
      <c r="L402" s="36">
        <v>1450.1238335019718</v>
      </c>
      <c r="M402" s="36">
        <v>1570.4841116826353</v>
      </c>
      <c r="N402" s="36">
        <v>1700.8342929522939</v>
      </c>
      <c r="O402" s="36">
        <v>1842.0035392673342</v>
      </c>
      <c r="P402" s="36">
        <v>1994.8898330265229</v>
      </c>
      <c r="R402" s="3">
        <v>742.7</v>
      </c>
      <c r="S402" s="12">
        <f t="shared" ref="S402" si="39">P402/R402*100</f>
        <v>268.599681301538</v>
      </c>
      <c r="T402" s="277"/>
      <c r="X402" s="44"/>
      <c r="Y402" s="76"/>
      <c r="Z402" s="44"/>
    </row>
    <row r="403" spans="1:26" s="53" customFormat="1" ht="28.5" x14ac:dyDescent="0.25">
      <c r="A403" s="56" t="s">
        <v>197</v>
      </c>
      <c r="B403" s="273" t="s">
        <v>198</v>
      </c>
      <c r="C403" s="274"/>
      <c r="D403" s="274"/>
      <c r="E403" s="274"/>
      <c r="F403" s="274"/>
      <c r="G403" s="274"/>
      <c r="H403" s="274"/>
      <c r="I403" s="274"/>
      <c r="J403" s="274"/>
      <c r="K403" s="274"/>
      <c r="L403" s="274"/>
      <c r="M403" s="274"/>
      <c r="N403" s="274"/>
      <c r="O403" s="274"/>
      <c r="P403" s="274"/>
      <c r="Q403" s="274"/>
      <c r="R403" s="274"/>
      <c r="S403" s="274"/>
      <c r="T403" s="274"/>
      <c r="U403" s="274"/>
      <c r="V403" s="274"/>
      <c r="W403" s="274"/>
      <c r="X403" s="274"/>
      <c r="Y403" s="274"/>
      <c r="Z403" s="275"/>
    </row>
    <row r="404" spans="1:26" s="48" customFormat="1" x14ac:dyDescent="0.25">
      <c r="A404" s="57"/>
      <c r="B404" s="262" t="s">
        <v>515</v>
      </c>
      <c r="C404" s="263"/>
      <c r="D404" s="264"/>
      <c r="E404" s="268"/>
      <c r="F404" s="269"/>
      <c r="G404" s="270"/>
      <c r="H404" s="268"/>
      <c r="I404" s="269"/>
      <c r="J404" s="270"/>
      <c r="K404" s="268"/>
      <c r="L404" s="269"/>
      <c r="M404" s="269"/>
      <c r="N404" s="269"/>
      <c r="O404" s="269"/>
      <c r="P404" s="270"/>
      <c r="Q404" s="60"/>
      <c r="R404" s="60"/>
      <c r="S404" s="60"/>
      <c r="T404" s="77"/>
      <c r="U404" s="60"/>
      <c r="V404" s="60"/>
      <c r="W404" s="60"/>
      <c r="X404" s="77"/>
      <c r="Y404" s="265" t="s">
        <v>713</v>
      </c>
      <c r="Z404" s="47"/>
    </row>
    <row r="405" spans="1:26" s="48" customFormat="1" x14ac:dyDescent="0.25">
      <c r="A405" s="57"/>
      <c r="B405" s="262" t="s">
        <v>511</v>
      </c>
      <c r="C405" s="263"/>
      <c r="D405" s="264"/>
      <c r="E405" s="268"/>
      <c r="F405" s="269"/>
      <c r="G405" s="270"/>
      <c r="H405" s="268"/>
      <c r="I405" s="269"/>
      <c r="J405" s="270"/>
      <c r="K405" s="268"/>
      <c r="L405" s="269"/>
      <c r="M405" s="269"/>
      <c r="N405" s="269"/>
      <c r="O405" s="269"/>
      <c r="P405" s="270"/>
      <c r="Q405" s="60"/>
      <c r="R405" s="60"/>
      <c r="S405" s="60"/>
      <c r="T405" s="77"/>
      <c r="U405" s="60"/>
      <c r="V405" s="60"/>
      <c r="W405" s="60"/>
      <c r="X405" s="77"/>
      <c r="Y405" s="266"/>
      <c r="Z405" s="47"/>
    </row>
    <row r="406" spans="1:26" s="48" customFormat="1" x14ac:dyDescent="0.25">
      <c r="A406" s="57"/>
      <c r="B406" s="262" t="s">
        <v>512</v>
      </c>
      <c r="C406" s="263"/>
      <c r="D406" s="264"/>
      <c r="E406" s="268"/>
      <c r="F406" s="269"/>
      <c r="G406" s="270"/>
      <c r="H406" s="268"/>
      <c r="I406" s="269"/>
      <c r="J406" s="270"/>
      <c r="K406" s="268"/>
      <c r="L406" s="269"/>
      <c r="M406" s="269"/>
      <c r="N406" s="269"/>
      <c r="O406" s="269"/>
      <c r="P406" s="270"/>
      <c r="Q406" s="60"/>
      <c r="R406" s="60"/>
      <c r="S406" s="60"/>
      <c r="T406" s="77"/>
      <c r="U406" s="60"/>
      <c r="V406" s="60"/>
      <c r="W406" s="60"/>
      <c r="X406" s="77"/>
      <c r="Y406" s="266"/>
      <c r="Z406" s="47"/>
    </row>
    <row r="407" spans="1:26" s="48" customFormat="1" x14ac:dyDescent="0.25">
      <c r="A407" s="57"/>
      <c r="B407" s="262" t="s">
        <v>514</v>
      </c>
      <c r="C407" s="263"/>
      <c r="D407" s="264"/>
      <c r="E407" s="268"/>
      <c r="F407" s="269"/>
      <c r="G407" s="270"/>
      <c r="H407" s="268"/>
      <c r="I407" s="269"/>
      <c r="J407" s="270"/>
      <c r="K407" s="268"/>
      <c r="L407" s="269"/>
      <c r="M407" s="269"/>
      <c r="N407" s="269"/>
      <c r="O407" s="269"/>
      <c r="P407" s="270"/>
      <c r="Q407" s="60"/>
      <c r="R407" s="60"/>
      <c r="S407" s="60"/>
      <c r="T407" s="77"/>
      <c r="U407" s="60"/>
      <c r="V407" s="60"/>
      <c r="W407" s="60"/>
      <c r="X407" s="77"/>
      <c r="Y407" s="266"/>
      <c r="Z407" s="47"/>
    </row>
    <row r="408" spans="1:26" s="48" customFormat="1" x14ac:dyDescent="0.25">
      <c r="A408" s="57"/>
      <c r="B408" s="262" t="s">
        <v>513</v>
      </c>
      <c r="C408" s="263"/>
      <c r="D408" s="264"/>
      <c r="E408" s="268"/>
      <c r="F408" s="269"/>
      <c r="G408" s="270"/>
      <c r="H408" s="268"/>
      <c r="I408" s="269"/>
      <c r="J408" s="270"/>
      <c r="K408" s="268"/>
      <c r="L408" s="269"/>
      <c r="M408" s="269"/>
      <c r="N408" s="269"/>
      <c r="O408" s="269"/>
      <c r="P408" s="270"/>
      <c r="Q408" s="60"/>
      <c r="R408" s="60"/>
      <c r="S408" s="60"/>
      <c r="T408" s="77"/>
      <c r="U408" s="60"/>
      <c r="V408" s="60"/>
      <c r="W408" s="60"/>
      <c r="X408" s="77"/>
      <c r="Y408" s="266"/>
      <c r="Z408" s="47"/>
    </row>
    <row r="409" spans="1:26" s="48" customFormat="1" x14ac:dyDescent="0.25">
      <c r="A409" s="57"/>
      <c r="B409" s="262" t="s">
        <v>516</v>
      </c>
      <c r="C409" s="263"/>
      <c r="D409" s="264"/>
      <c r="E409" s="268"/>
      <c r="F409" s="269"/>
      <c r="G409" s="270"/>
      <c r="H409" s="268"/>
      <c r="I409" s="269"/>
      <c r="J409" s="270"/>
      <c r="K409" s="268"/>
      <c r="L409" s="269"/>
      <c r="M409" s="269"/>
      <c r="N409" s="269"/>
      <c r="O409" s="269"/>
      <c r="P409" s="270"/>
      <c r="Q409" s="60"/>
      <c r="R409" s="60"/>
      <c r="S409" s="60"/>
      <c r="T409" s="77"/>
      <c r="U409" s="60"/>
      <c r="V409" s="60"/>
      <c r="W409" s="60"/>
      <c r="X409" s="77"/>
      <c r="Y409" s="267"/>
      <c r="Z409" s="47"/>
    </row>
    <row r="410" spans="1:26" x14ac:dyDescent="0.25">
      <c r="A410" s="277"/>
      <c r="B410" s="278" t="s">
        <v>199</v>
      </c>
      <c r="C410" s="260" t="s">
        <v>171</v>
      </c>
      <c r="D410" s="64" t="s">
        <v>18</v>
      </c>
      <c r="E410" s="26">
        <v>1430.1733401446402</v>
      </c>
      <c r="F410" s="26">
        <v>1533.2573741555859</v>
      </c>
      <c r="G410" s="26">
        <v>1643.7714991699727</v>
      </c>
      <c r="H410" s="26">
        <v>1771.9856761052306</v>
      </c>
      <c r="I410" s="26">
        <v>1910.2005588414388</v>
      </c>
      <c r="J410" s="26">
        <v>2059.196202431071</v>
      </c>
      <c r="K410" s="26">
        <v>2223.9318986255566</v>
      </c>
      <c r="L410" s="26">
        <v>2401.8464505156012</v>
      </c>
      <c r="M410" s="26">
        <v>2593.9941665568494</v>
      </c>
      <c r="N410" s="26">
        <v>2827.4536415469661</v>
      </c>
      <c r="O410" s="26">
        <v>3081.9244692861935</v>
      </c>
      <c r="P410" s="26">
        <v>3359.2976715219511</v>
      </c>
      <c r="T410" s="277" t="s">
        <v>19</v>
      </c>
      <c r="U410" s="3" t="s">
        <v>200</v>
      </c>
      <c r="X410" s="44"/>
      <c r="Y410" s="76"/>
      <c r="Z410" s="44"/>
    </row>
    <row r="411" spans="1:26" x14ac:dyDescent="0.25">
      <c r="A411" s="277"/>
      <c r="B411" s="278"/>
      <c r="C411" s="261"/>
      <c r="D411" s="64" t="s">
        <v>20</v>
      </c>
      <c r="E411" s="26">
        <v>1453.5933257664001</v>
      </c>
      <c r="F411" s="26">
        <v>1579.3291484451938</v>
      </c>
      <c r="G411" s="26">
        <v>1714.6776564669469</v>
      </c>
      <c r="H411" s="26">
        <v>1868.9986455489723</v>
      </c>
      <c r="I411" s="26">
        <v>2037.2085236483799</v>
      </c>
      <c r="J411" s="26">
        <v>2220.5572907767341</v>
      </c>
      <c r="K411" s="26">
        <v>2442.6130198544079</v>
      </c>
      <c r="L411" s="26">
        <v>2686.874321839849</v>
      </c>
      <c r="M411" s="26">
        <v>2955.5617540238341</v>
      </c>
      <c r="N411" s="26">
        <v>3280.6735469664559</v>
      </c>
      <c r="O411" s="26">
        <v>3641.5476371327663</v>
      </c>
      <c r="P411" s="26">
        <v>4042.1178772173712</v>
      </c>
      <c r="R411" s="3">
        <v>1254.4000000000001</v>
      </c>
      <c r="S411" s="12">
        <f t="shared" ref="S411" si="40">P411/R411*100</f>
        <v>322.23516240572155</v>
      </c>
      <c r="T411" s="277"/>
      <c r="X411" s="44"/>
      <c r="Y411" s="76"/>
      <c r="Z411" s="44"/>
    </row>
    <row r="412" spans="1:26" s="53" customFormat="1" ht="28.5" x14ac:dyDescent="0.25">
      <c r="A412" s="56" t="s">
        <v>201</v>
      </c>
      <c r="B412" s="273" t="s">
        <v>202</v>
      </c>
      <c r="C412" s="274"/>
      <c r="D412" s="274"/>
      <c r="E412" s="274"/>
      <c r="F412" s="274"/>
      <c r="G412" s="274"/>
      <c r="H412" s="274"/>
      <c r="I412" s="274"/>
      <c r="J412" s="274"/>
      <c r="K412" s="274"/>
      <c r="L412" s="274"/>
      <c r="M412" s="274"/>
      <c r="N412" s="274"/>
      <c r="O412" s="274"/>
      <c r="P412" s="274"/>
      <c r="Q412" s="274"/>
      <c r="R412" s="274"/>
      <c r="S412" s="274"/>
      <c r="T412" s="274"/>
      <c r="U412" s="274"/>
      <c r="V412" s="274"/>
      <c r="W412" s="274"/>
      <c r="X412" s="274"/>
      <c r="Y412" s="274"/>
      <c r="Z412" s="275"/>
    </row>
    <row r="413" spans="1:26" s="48" customFormat="1" x14ac:dyDescent="0.25">
      <c r="A413" s="57"/>
      <c r="B413" s="262" t="s">
        <v>520</v>
      </c>
      <c r="C413" s="263"/>
      <c r="D413" s="264"/>
      <c r="E413" s="268"/>
      <c r="F413" s="269"/>
      <c r="G413" s="270"/>
      <c r="H413" s="268"/>
      <c r="I413" s="269"/>
      <c r="J413" s="270"/>
      <c r="K413" s="268"/>
      <c r="L413" s="269"/>
      <c r="M413" s="269"/>
      <c r="N413" s="269"/>
      <c r="O413" s="269"/>
      <c r="P413" s="270"/>
      <c r="Q413" s="60"/>
      <c r="R413" s="60"/>
      <c r="S413" s="60"/>
      <c r="T413" s="77"/>
      <c r="U413" s="60"/>
      <c r="V413" s="60"/>
      <c r="W413" s="60"/>
      <c r="X413" s="77"/>
      <c r="Y413" s="265" t="s">
        <v>724</v>
      </c>
      <c r="Z413" s="47"/>
    </row>
    <row r="414" spans="1:26" s="48" customFormat="1" x14ac:dyDescent="0.25">
      <c r="A414" s="57"/>
      <c r="B414" s="262" t="s">
        <v>517</v>
      </c>
      <c r="C414" s="263"/>
      <c r="D414" s="264"/>
      <c r="E414" s="268"/>
      <c r="F414" s="269"/>
      <c r="G414" s="270"/>
      <c r="H414" s="268"/>
      <c r="I414" s="269"/>
      <c r="J414" s="270"/>
      <c r="K414" s="268"/>
      <c r="L414" s="269"/>
      <c r="M414" s="269"/>
      <c r="N414" s="269"/>
      <c r="O414" s="269"/>
      <c r="P414" s="270"/>
      <c r="Q414" s="60"/>
      <c r="R414" s="60"/>
      <c r="S414" s="60"/>
      <c r="T414" s="77"/>
      <c r="U414" s="60"/>
      <c r="V414" s="60"/>
      <c r="W414" s="60"/>
      <c r="X414" s="77"/>
      <c r="Y414" s="266"/>
      <c r="Z414" s="47"/>
    </row>
    <row r="415" spans="1:26" s="48" customFormat="1" x14ac:dyDescent="0.25">
      <c r="A415" s="57"/>
      <c r="B415" s="262" t="s">
        <v>518</v>
      </c>
      <c r="C415" s="263"/>
      <c r="D415" s="264"/>
      <c r="E415" s="268"/>
      <c r="F415" s="269"/>
      <c r="G415" s="270"/>
      <c r="H415" s="268"/>
      <c r="I415" s="269"/>
      <c r="J415" s="270"/>
      <c r="K415" s="268"/>
      <c r="L415" s="269"/>
      <c r="M415" s="269"/>
      <c r="N415" s="269"/>
      <c r="O415" s="269"/>
      <c r="P415" s="270"/>
      <c r="Q415" s="60"/>
      <c r="R415" s="60"/>
      <c r="S415" s="60"/>
      <c r="T415" s="77"/>
      <c r="U415" s="60"/>
      <c r="V415" s="60"/>
      <c r="W415" s="60"/>
      <c r="X415" s="77"/>
      <c r="Y415" s="266"/>
      <c r="Z415" s="47"/>
    </row>
    <row r="416" spans="1:26" s="48" customFormat="1" x14ac:dyDescent="0.25">
      <c r="A416" s="57"/>
      <c r="B416" s="262" t="s">
        <v>519</v>
      </c>
      <c r="C416" s="263"/>
      <c r="D416" s="264"/>
      <c r="E416" s="268"/>
      <c r="F416" s="269"/>
      <c r="G416" s="270"/>
      <c r="H416" s="268"/>
      <c r="I416" s="269"/>
      <c r="J416" s="270"/>
      <c r="K416" s="268"/>
      <c r="L416" s="269"/>
      <c r="M416" s="269"/>
      <c r="N416" s="269"/>
      <c r="O416" s="269"/>
      <c r="P416" s="270"/>
      <c r="Q416" s="60"/>
      <c r="R416" s="60"/>
      <c r="S416" s="60"/>
      <c r="T416" s="77"/>
      <c r="U416" s="60"/>
      <c r="V416" s="60"/>
      <c r="W416" s="60"/>
      <c r="X416" s="77"/>
      <c r="Y416" s="266"/>
      <c r="Z416" s="47"/>
    </row>
    <row r="417" spans="1:26" s="48" customFormat="1" x14ac:dyDescent="0.25">
      <c r="A417" s="57"/>
      <c r="B417" s="262" t="s">
        <v>521</v>
      </c>
      <c r="C417" s="263"/>
      <c r="D417" s="264"/>
      <c r="E417" s="268"/>
      <c r="F417" s="269"/>
      <c r="G417" s="270"/>
      <c r="H417" s="268"/>
      <c r="I417" s="269"/>
      <c r="J417" s="270"/>
      <c r="K417" s="268"/>
      <c r="L417" s="269"/>
      <c r="M417" s="269"/>
      <c r="N417" s="269"/>
      <c r="O417" s="269"/>
      <c r="P417" s="270"/>
      <c r="Q417" s="60"/>
      <c r="R417" s="60"/>
      <c r="S417" s="60"/>
      <c r="T417" s="77"/>
      <c r="U417" s="60"/>
      <c r="V417" s="60"/>
      <c r="W417" s="60"/>
      <c r="X417" s="77"/>
      <c r="Y417" s="267"/>
      <c r="Z417" s="47"/>
    </row>
    <row r="418" spans="1:26" x14ac:dyDescent="0.25">
      <c r="A418" s="277"/>
      <c r="B418" s="278" t="s">
        <v>203</v>
      </c>
      <c r="C418" s="260" t="s">
        <v>171</v>
      </c>
      <c r="D418" s="64" t="s">
        <v>18</v>
      </c>
      <c r="E418" s="16">
        <v>61.2</v>
      </c>
      <c r="F418" s="16">
        <v>62.424000000000007</v>
      </c>
      <c r="G418" s="16">
        <v>63.672480000000007</v>
      </c>
      <c r="H418" s="16">
        <v>64.945929600000014</v>
      </c>
      <c r="I418" s="16">
        <v>66.244848192000021</v>
      </c>
      <c r="J418" s="16">
        <v>67.569745155840025</v>
      </c>
      <c r="K418" s="16">
        <v>68.921140058956823</v>
      </c>
      <c r="L418" s="16">
        <v>70.299562860135964</v>
      </c>
      <c r="M418" s="16">
        <v>71.705554117338679</v>
      </c>
      <c r="N418" s="16">
        <v>73.139665199685453</v>
      </c>
      <c r="O418" s="16">
        <v>74.602458503679159</v>
      </c>
      <c r="P418" s="16">
        <v>76.094507673752744</v>
      </c>
      <c r="T418" s="277" t="s">
        <v>19</v>
      </c>
      <c r="X418" s="44"/>
      <c r="Y418" s="76"/>
      <c r="Z418" s="44"/>
    </row>
    <row r="419" spans="1:26" x14ac:dyDescent="0.25">
      <c r="A419" s="277"/>
      <c r="B419" s="278"/>
      <c r="C419" s="261"/>
      <c r="D419" s="64" t="s">
        <v>20</v>
      </c>
      <c r="E419" s="16">
        <v>61.2</v>
      </c>
      <c r="F419" s="16">
        <v>62.424000000000007</v>
      </c>
      <c r="G419" s="16">
        <v>63.672480000000007</v>
      </c>
      <c r="H419" s="16">
        <f>H418*1.1</f>
        <v>71.440522560000019</v>
      </c>
      <c r="I419" s="16">
        <f t="shared" ref="I419:K419" si="41">I418*1.1</f>
        <v>72.869333011200027</v>
      </c>
      <c r="J419" s="16">
        <f t="shared" si="41"/>
        <v>74.32671967142403</v>
      </c>
      <c r="K419" s="16">
        <f t="shared" si="41"/>
        <v>75.813254064852515</v>
      </c>
      <c r="L419" s="16">
        <f>K419*1.1</f>
        <v>83.394579471337778</v>
      </c>
      <c r="M419" s="16">
        <f t="shared" ref="M419:P419" si="42">L419*1.1</f>
        <v>91.734037418471559</v>
      </c>
      <c r="N419" s="16">
        <f t="shared" si="42"/>
        <v>100.90744116031873</v>
      </c>
      <c r="O419" s="16">
        <f t="shared" si="42"/>
        <v>110.99818527635061</v>
      </c>
      <c r="P419" s="16">
        <f t="shared" si="42"/>
        <v>122.09800380398568</v>
      </c>
      <c r="T419" s="277"/>
      <c r="X419" s="44"/>
      <c r="Y419" s="76"/>
      <c r="Z419" s="44"/>
    </row>
    <row r="420" spans="1:26" s="53" customFormat="1" ht="28.5" x14ac:dyDescent="0.25">
      <c r="A420" s="56" t="s">
        <v>204</v>
      </c>
      <c r="B420" s="273" t="s">
        <v>205</v>
      </c>
      <c r="C420" s="274"/>
      <c r="D420" s="274"/>
      <c r="E420" s="274"/>
      <c r="F420" s="274"/>
      <c r="G420" s="274"/>
      <c r="H420" s="274"/>
      <c r="I420" s="274"/>
      <c r="J420" s="274"/>
      <c r="K420" s="274"/>
      <c r="L420" s="274"/>
      <c r="M420" s="274"/>
      <c r="N420" s="274"/>
      <c r="O420" s="274"/>
      <c r="P420" s="274"/>
      <c r="Q420" s="274"/>
      <c r="R420" s="274"/>
      <c r="S420" s="274"/>
      <c r="T420" s="274"/>
      <c r="U420" s="274"/>
      <c r="V420" s="274"/>
      <c r="W420" s="274"/>
      <c r="X420" s="274"/>
      <c r="Y420" s="274"/>
      <c r="Z420" s="275"/>
    </row>
    <row r="421" spans="1:26" s="48" customFormat="1" x14ac:dyDescent="0.25">
      <c r="A421" s="57"/>
      <c r="B421" s="262" t="s">
        <v>530</v>
      </c>
      <c r="C421" s="263"/>
      <c r="D421" s="264"/>
      <c r="E421" s="268"/>
      <c r="F421" s="269"/>
      <c r="G421" s="270"/>
      <c r="H421" s="268"/>
      <c r="I421" s="269"/>
      <c r="J421" s="270"/>
      <c r="K421" s="268"/>
      <c r="L421" s="269"/>
      <c r="M421" s="269"/>
      <c r="N421" s="269"/>
      <c r="O421" s="269"/>
      <c r="P421" s="270"/>
      <c r="Q421" s="60"/>
      <c r="R421" s="60"/>
      <c r="S421" s="60"/>
      <c r="T421" s="77"/>
      <c r="U421" s="60"/>
      <c r="V421" s="60"/>
      <c r="W421" s="60"/>
      <c r="X421" s="77"/>
      <c r="Y421" s="265" t="s">
        <v>713</v>
      </c>
      <c r="Z421" s="47"/>
    </row>
    <row r="422" spans="1:26" s="48" customFormat="1" x14ac:dyDescent="0.25">
      <c r="A422" s="57"/>
      <c r="B422" s="262" t="s">
        <v>522</v>
      </c>
      <c r="C422" s="263"/>
      <c r="D422" s="264"/>
      <c r="E422" s="268"/>
      <c r="F422" s="269"/>
      <c r="G422" s="270"/>
      <c r="H422" s="268"/>
      <c r="I422" s="269"/>
      <c r="J422" s="270"/>
      <c r="K422" s="268"/>
      <c r="L422" s="269"/>
      <c r="M422" s="269"/>
      <c r="N422" s="269"/>
      <c r="O422" s="269"/>
      <c r="P422" s="270"/>
      <c r="Q422" s="60"/>
      <c r="R422" s="60"/>
      <c r="S422" s="60"/>
      <c r="T422" s="77"/>
      <c r="U422" s="60"/>
      <c r="V422" s="60"/>
      <c r="W422" s="60"/>
      <c r="X422" s="77"/>
      <c r="Y422" s="266"/>
      <c r="Z422" s="47"/>
    </row>
    <row r="423" spans="1:26" s="48" customFormat="1" x14ac:dyDescent="0.25">
      <c r="A423" s="57"/>
      <c r="B423" s="262" t="s">
        <v>523</v>
      </c>
      <c r="C423" s="263"/>
      <c r="D423" s="264"/>
      <c r="E423" s="268"/>
      <c r="F423" s="269"/>
      <c r="G423" s="270"/>
      <c r="H423" s="268"/>
      <c r="I423" s="269"/>
      <c r="J423" s="270"/>
      <c r="K423" s="268"/>
      <c r="L423" s="269"/>
      <c r="M423" s="269"/>
      <c r="N423" s="269"/>
      <c r="O423" s="269"/>
      <c r="P423" s="270"/>
      <c r="Q423" s="60"/>
      <c r="R423" s="60"/>
      <c r="S423" s="60"/>
      <c r="T423" s="77"/>
      <c r="U423" s="60"/>
      <c r="V423" s="60"/>
      <c r="W423" s="60"/>
      <c r="X423" s="77"/>
      <c r="Y423" s="266"/>
      <c r="Z423" s="47"/>
    </row>
    <row r="424" spans="1:26" s="48" customFormat="1" x14ac:dyDescent="0.25">
      <c r="A424" s="57"/>
      <c r="B424" s="262" t="s">
        <v>524</v>
      </c>
      <c r="C424" s="263"/>
      <c r="D424" s="264"/>
      <c r="E424" s="268"/>
      <c r="F424" s="269"/>
      <c r="G424" s="270"/>
      <c r="H424" s="268"/>
      <c r="I424" s="269"/>
      <c r="J424" s="270"/>
      <c r="K424" s="268"/>
      <c r="L424" s="269"/>
      <c r="M424" s="269"/>
      <c r="N424" s="269"/>
      <c r="O424" s="269"/>
      <c r="P424" s="270"/>
      <c r="Q424" s="60"/>
      <c r="R424" s="60"/>
      <c r="S424" s="60"/>
      <c r="T424" s="77"/>
      <c r="U424" s="60"/>
      <c r="V424" s="60"/>
      <c r="W424" s="60"/>
      <c r="X424" s="77"/>
      <c r="Y424" s="266"/>
      <c r="Z424" s="47"/>
    </row>
    <row r="425" spans="1:26" s="48" customFormat="1" x14ac:dyDescent="0.25">
      <c r="A425" s="57"/>
      <c r="B425" s="262" t="s">
        <v>525</v>
      </c>
      <c r="C425" s="263"/>
      <c r="D425" s="264"/>
      <c r="E425" s="268"/>
      <c r="F425" s="269"/>
      <c r="G425" s="270"/>
      <c r="H425" s="268"/>
      <c r="I425" s="269"/>
      <c r="J425" s="270"/>
      <c r="K425" s="268"/>
      <c r="L425" s="269"/>
      <c r="M425" s="269"/>
      <c r="N425" s="269"/>
      <c r="O425" s="269"/>
      <c r="P425" s="270"/>
      <c r="Q425" s="60"/>
      <c r="R425" s="60"/>
      <c r="S425" s="60"/>
      <c r="T425" s="77"/>
      <c r="U425" s="60"/>
      <c r="V425" s="60"/>
      <c r="W425" s="60"/>
      <c r="X425" s="77"/>
      <c r="Y425" s="266"/>
      <c r="Z425" s="47"/>
    </row>
    <row r="426" spans="1:26" s="48" customFormat="1" x14ac:dyDescent="0.25">
      <c r="A426" s="57"/>
      <c r="B426" s="262" t="s">
        <v>526</v>
      </c>
      <c r="C426" s="263"/>
      <c r="D426" s="264"/>
      <c r="E426" s="268"/>
      <c r="F426" s="269"/>
      <c r="G426" s="270"/>
      <c r="H426" s="268"/>
      <c r="I426" s="269"/>
      <c r="J426" s="270"/>
      <c r="K426" s="268"/>
      <c r="L426" s="269"/>
      <c r="M426" s="269"/>
      <c r="N426" s="269"/>
      <c r="O426" s="269"/>
      <c r="P426" s="270"/>
      <c r="Q426" s="60"/>
      <c r="R426" s="60"/>
      <c r="S426" s="60"/>
      <c r="T426" s="77"/>
      <c r="U426" s="60"/>
      <c r="V426" s="60"/>
      <c r="W426" s="60"/>
      <c r="X426" s="77"/>
      <c r="Y426" s="266"/>
      <c r="Z426" s="47"/>
    </row>
    <row r="427" spans="1:26" s="48" customFormat="1" x14ac:dyDescent="0.25">
      <c r="A427" s="57"/>
      <c r="B427" s="262" t="s">
        <v>527</v>
      </c>
      <c r="C427" s="263"/>
      <c r="D427" s="264"/>
      <c r="E427" s="268"/>
      <c r="F427" s="269"/>
      <c r="G427" s="270"/>
      <c r="H427" s="268"/>
      <c r="I427" s="269"/>
      <c r="J427" s="270"/>
      <c r="K427" s="268"/>
      <c r="L427" s="269"/>
      <c r="M427" s="269"/>
      <c r="N427" s="269"/>
      <c r="O427" s="269"/>
      <c r="P427" s="270"/>
      <c r="Q427" s="60"/>
      <c r="R427" s="60"/>
      <c r="S427" s="60"/>
      <c r="T427" s="77"/>
      <c r="U427" s="60"/>
      <c r="V427" s="60"/>
      <c r="W427" s="60"/>
      <c r="X427" s="77"/>
      <c r="Y427" s="266"/>
      <c r="Z427" s="47"/>
    </row>
    <row r="428" spans="1:26" s="48" customFormat="1" x14ac:dyDescent="0.25">
      <c r="A428" s="57"/>
      <c r="B428" s="262" t="s">
        <v>528</v>
      </c>
      <c r="C428" s="263"/>
      <c r="D428" s="264"/>
      <c r="E428" s="268"/>
      <c r="F428" s="269"/>
      <c r="G428" s="270"/>
      <c r="H428" s="268"/>
      <c r="I428" s="269"/>
      <c r="J428" s="270"/>
      <c r="K428" s="268"/>
      <c r="L428" s="269"/>
      <c r="M428" s="269"/>
      <c r="N428" s="269"/>
      <c r="O428" s="269"/>
      <c r="P428" s="270"/>
      <c r="Q428" s="60"/>
      <c r="R428" s="60"/>
      <c r="S428" s="60"/>
      <c r="T428" s="77"/>
      <c r="U428" s="60"/>
      <c r="V428" s="60"/>
      <c r="W428" s="60"/>
      <c r="X428" s="77"/>
      <c r="Y428" s="266"/>
      <c r="Z428" s="47"/>
    </row>
    <row r="429" spans="1:26" s="48" customFormat="1" x14ac:dyDescent="0.25">
      <c r="A429" s="57"/>
      <c r="B429" s="262" t="s">
        <v>529</v>
      </c>
      <c r="C429" s="263"/>
      <c r="D429" s="264"/>
      <c r="E429" s="268"/>
      <c r="F429" s="269"/>
      <c r="G429" s="270"/>
      <c r="H429" s="268"/>
      <c r="I429" s="269"/>
      <c r="J429" s="270"/>
      <c r="K429" s="268"/>
      <c r="L429" s="269"/>
      <c r="M429" s="269"/>
      <c r="N429" s="269"/>
      <c r="O429" s="269"/>
      <c r="P429" s="270"/>
      <c r="Q429" s="60"/>
      <c r="R429" s="60"/>
      <c r="S429" s="60"/>
      <c r="T429" s="77"/>
      <c r="U429" s="60"/>
      <c r="V429" s="60"/>
      <c r="W429" s="60"/>
      <c r="X429" s="77"/>
      <c r="Y429" s="266"/>
      <c r="Z429" s="47"/>
    </row>
    <row r="430" spans="1:26" s="48" customFormat="1" x14ac:dyDescent="0.25">
      <c r="A430" s="57"/>
      <c r="B430" s="262" t="s">
        <v>531</v>
      </c>
      <c r="C430" s="263"/>
      <c r="D430" s="264"/>
      <c r="E430" s="268"/>
      <c r="F430" s="269"/>
      <c r="G430" s="270"/>
      <c r="H430" s="268"/>
      <c r="I430" s="269"/>
      <c r="J430" s="270"/>
      <c r="K430" s="268"/>
      <c r="L430" s="269"/>
      <c r="M430" s="269"/>
      <c r="N430" s="269"/>
      <c r="O430" s="269"/>
      <c r="P430" s="270"/>
      <c r="Q430" s="60"/>
      <c r="R430" s="60"/>
      <c r="S430" s="60"/>
      <c r="T430" s="77"/>
      <c r="U430" s="60"/>
      <c r="V430" s="60"/>
      <c r="W430" s="60"/>
      <c r="X430" s="77"/>
      <c r="Y430" s="267"/>
      <c r="Z430" s="47"/>
    </row>
    <row r="431" spans="1:26" x14ac:dyDescent="0.25">
      <c r="A431" s="277"/>
      <c r="B431" s="278" t="s">
        <v>206</v>
      </c>
      <c r="C431" s="260" t="s">
        <v>57</v>
      </c>
      <c r="D431" s="64" t="s">
        <v>18</v>
      </c>
      <c r="E431" s="37">
        <v>119</v>
      </c>
      <c r="F431" s="37">
        <v>119</v>
      </c>
      <c r="G431" s="37">
        <v>119</v>
      </c>
      <c r="H431" s="37">
        <v>120</v>
      </c>
      <c r="I431" s="37">
        <v>120</v>
      </c>
      <c r="J431" s="37">
        <v>120</v>
      </c>
      <c r="K431" s="37">
        <v>121</v>
      </c>
      <c r="L431" s="37">
        <v>121</v>
      </c>
      <c r="M431" s="37">
        <v>121</v>
      </c>
      <c r="N431" s="37">
        <v>121</v>
      </c>
      <c r="O431" s="37">
        <v>121</v>
      </c>
      <c r="P431" s="37">
        <v>121</v>
      </c>
      <c r="T431" s="277" t="s">
        <v>19</v>
      </c>
      <c r="X431" s="44"/>
      <c r="Y431" s="76"/>
      <c r="Z431" s="44"/>
    </row>
    <row r="432" spans="1:26" x14ac:dyDescent="0.25">
      <c r="A432" s="277"/>
      <c r="B432" s="278"/>
      <c r="C432" s="261"/>
      <c r="D432" s="64" t="s">
        <v>20</v>
      </c>
      <c r="E432" s="37">
        <v>119</v>
      </c>
      <c r="F432" s="37">
        <v>119</v>
      </c>
      <c r="G432" s="37">
        <v>119</v>
      </c>
      <c r="H432" s="11">
        <v>122</v>
      </c>
      <c r="I432" s="11">
        <v>122</v>
      </c>
      <c r="J432" s="11">
        <v>122</v>
      </c>
      <c r="K432" s="11">
        <v>125</v>
      </c>
      <c r="L432" s="11">
        <v>125</v>
      </c>
      <c r="M432" s="11">
        <v>125</v>
      </c>
      <c r="N432" s="11">
        <v>125</v>
      </c>
      <c r="O432" s="11">
        <v>125</v>
      </c>
      <c r="P432" s="11">
        <v>125</v>
      </c>
      <c r="T432" s="277"/>
      <c r="X432" s="44"/>
      <c r="Y432" s="76"/>
      <c r="Z432" s="44"/>
    </row>
    <row r="433" spans="1:26" x14ac:dyDescent="0.25">
      <c r="A433" s="277"/>
      <c r="B433" s="278" t="s">
        <v>207</v>
      </c>
      <c r="C433" s="260" t="s">
        <v>17</v>
      </c>
      <c r="D433" s="64" t="s">
        <v>18</v>
      </c>
      <c r="E433" s="11">
        <v>902</v>
      </c>
      <c r="F433" s="11">
        <v>903</v>
      </c>
      <c r="G433" s="11">
        <v>904</v>
      </c>
      <c r="H433" s="11">
        <v>905</v>
      </c>
      <c r="I433" s="11">
        <v>906</v>
      </c>
      <c r="J433" s="11">
        <v>907</v>
      </c>
      <c r="K433" s="11">
        <v>908</v>
      </c>
      <c r="L433" s="11">
        <v>909</v>
      </c>
      <c r="M433" s="11">
        <v>910</v>
      </c>
      <c r="N433" s="11">
        <v>911</v>
      </c>
      <c r="O433" s="11">
        <v>912</v>
      </c>
      <c r="P433" s="11">
        <v>913</v>
      </c>
      <c r="T433" s="277" t="s">
        <v>19</v>
      </c>
      <c r="X433" s="44"/>
      <c r="Y433" s="76"/>
      <c r="Z433" s="44"/>
    </row>
    <row r="434" spans="1:26" x14ac:dyDescent="0.25">
      <c r="A434" s="277"/>
      <c r="B434" s="278"/>
      <c r="C434" s="261"/>
      <c r="D434" s="64" t="s">
        <v>20</v>
      </c>
      <c r="E434" s="11">
        <v>902</v>
      </c>
      <c r="F434" s="11">
        <v>903</v>
      </c>
      <c r="G434" s="11">
        <v>904</v>
      </c>
      <c r="H434" s="11">
        <f>G434*1.005</f>
        <v>908.51999999999987</v>
      </c>
      <c r="I434" s="11">
        <f t="shared" ref="I434:P434" si="43">H434*1.005</f>
        <v>913.06259999999975</v>
      </c>
      <c r="J434" s="11">
        <f t="shared" si="43"/>
        <v>917.62791299999969</v>
      </c>
      <c r="K434" s="11">
        <f t="shared" si="43"/>
        <v>922.21605256499959</v>
      </c>
      <c r="L434" s="11">
        <f t="shared" si="43"/>
        <v>926.82713282782447</v>
      </c>
      <c r="M434" s="11">
        <f t="shared" si="43"/>
        <v>931.46126849196355</v>
      </c>
      <c r="N434" s="11">
        <f t="shared" si="43"/>
        <v>936.11857483442327</v>
      </c>
      <c r="O434" s="11">
        <f t="shared" si="43"/>
        <v>940.79916770859529</v>
      </c>
      <c r="P434" s="11">
        <f t="shared" si="43"/>
        <v>945.50316354713812</v>
      </c>
      <c r="T434" s="277"/>
      <c r="X434" s="44"/>
      <c r="Y434" s="76"/>
      <c r="Z434" s="44"/>
    </row>
    <row r="435" spans="1:26" s="33" customFormat="1" ht="14.25" x14ac:dyDescent="0.2">
      <c r="A435" s="70" t="s">
        <v>208</v>
      </c>
      <c r="B435" s="297" t="s">
        <v>209</v>
      </c>
      <c r="C435" s="297"/>
      <c r="D435" s="297"/>
      <c r="E435" s="297"/>
      <c r="F435" s="297"/>
      <c r="G435" s="297"/>
      <c r="H435" s="297"/>
      <c r="I435" s="297"/>
      <c r="J435" s="297"/>
      <c r="K435" s="297"/>
      <c r="L435" s="297"/>
      <c r="M435" s="297"/>
      <c r="N435" s="297"/>
      <c r="O435" s="297"/>
      <c r="P435" s="297"/>
      <c r="R435" s="34"/>
      <c r="S435" s="34"/>
      <c r="T435" s="35"/>
      <c r="X435" s="35"/>
      <c r="Y435" s="35"/>
      <c r="Z435" s="35"/>
    </row>
    <row r="436" spans="1:26" s="58" customFormat="1" ht="28.5" x14ac:dyDescent="0.25">
      <c r="A436" s="56" t="s">
        <v>210</v>
      </c>
      <c r="B436" s="279" t="s">
        <v>211</v>
      </c>
      <c r="C436" s="280"/>
      <c r="D436" s="280"/>
      <c r="E436" s="280"/>
      <c r="F436" s="280"/>
      <c r="G436" s="280"/>
      <c r="H436" s="280"/>
      <c r="I436" s="280"/>
      <c r="J436" s="280"/>
      <c r="K436" s="280"/>
      <c r="L436" s="280"/>
      <c r="M436" s="280"/>
      <c r="N436" s="280"/>
      <c r="O436" s="280"/>
      <c r="P436" s="280"/>
      <c r="Q436" s="280"/>
      <c r="R436" s="280"/>
      <c r="S436" s="280"/>
      <c r="T436" s="280"/>
      <c r="U436" s="280"/>
      <c r="V436" s="280"/>
      <c r="W436" s="280"/>
      <c r="X436" s="280"/>
      <c r="Y436" s="280"/>
      <c r="Z436" s="281"/>
    </row>
    <row r="437" spans="1:26" s="59" customFormat="1" x14ac:dyDescent="0.25">
      <c r="A437" s="57"/>
      <c r="B437" s="262" t="s">
        <v>555</v>
      </c>
      <c r="C437" s="263"/>
      <c r="D437" s="264"/>
      <c r="E437" s="268"/>
      <c r="F437" s="269"/>
      <c r="G437" s="270"/>
      <c r="H437" s="268"/>
      <c r="I437" s="269"/>
      <c r="J437" s="270"/>
      <c r="K437" s="268"/>
      <c r="L437" s="269"/>
      <c r="M437" s="269"/>
      <c r="N437" s="269"/>
      <c r="O437" s="269"/>
      <c r="P437" s="270"/>
      <c r="Q437" s="60"/>
      <c r="R437" s="60"/>
      <c r="S437" s="60"/>
      <c r="T437" s="78"/>
      <c r="U437" s="60"/>
      <c r="V437" s="60"/>
      <c r="W437" s="60"/>
      <c r="X437" s="77"/>
      <c r="Y437" s="265" t="s">
        <v>714</v>
      </c>
      <c r="Z437" s="57"/>
    </row>
    <row r="438" spans="1:26" s="59" customFormat="1" x14ac:dyDescent="0.25">
      <c r="A438" s="57"/>
      <c r="B438" s="262" t="s">
        <v>532</v>
      </c>
      <c r="C438" s="263"/>
      <c r="D438" s="264"/>
      <c r="E438" s="268"/>
      <c r="F438" s="269"/>
      <c r="G438" s="270"/>
      <c r="H438" s="268"/>
      <c r="I438" s="269"/>
      <c r="J438" s="270"/>
      <c r="K438" s="268"/>
      <c r="L438" s="269"/>
      <c r="M438" s="269"/>
      <c r="N438" s="269"/>
      <c r="O438" s="269"/>
      <c r="P438" s="270"/>
      <c r="Q438" s="60"/>
      <c r="R438" s="60"/>
      <c r="S438" s="60"/>
      <c r="T438" s="78"/>
      <c r="U438" s="60"/>
      <c r="V438" s="60"/>
      <c r="W438" s="60"/>
      <c r="X438" s="77"/>
      <c r="Y438" s="266"/>
      <c r="Z438" s="57"/>
    </row>
    <row r="439" spans="1:26" s="59" customFormat="1" x14ac:dyDescent="0.25">
      <c r="A439" s="57"/>
      <c r="B439" s="262" t="s">
        <v>533</v>
      </c>
      <c r="C439" s="263"/>
      <c r="D439" s="264"/>
      <c r="E439" s="268"/>
      <c r="F439" s="269"/>
      <c r="G439" s="270"/>
      <c r="H439" s="268"/>
      <c r="I439" s="269"/>
      <c r="J439" s="270"/>
      <c r="K439" s="268"/>
      <c r="L439" s="269"/>
      <c r="M439" s="269"/>
      <c r="N439" s="269"/>
      <c r="O439" s="269"/>
      <c r="P439" s="270"/>
      <c r="Q439" s="60"/>
      <c r="R439" s="60"/>
      <c r="S439" s="60"/>
      <c r="T439" s="78"/>
      <c r="U439" s="60"/>
      <c r="V439" s="60"/>
      <c r="W439" s="60"/>
      <c r="X439" s="77"/>
      <c r="Y439" s="266"/>
      <c r="Z439" s="57"/>
    </row>
    <row r="440" spans="1:26" s="59" customFormat="1" x14ac:dyDescent="0.25">
      <c r="A440" s="57"/>
      <c r="B440" s="262" t="s">
        <v>534</v>
      </c>
      <c r="C440" s="263"/>
      <c r="D440" s="264"/>
      <c r="E440" s="268"/>
      <c r="F440" s="269"/>
      <c r="G440" s="270"/>
      <c r="H440" s="268"/>
      <c r="I440" s="269"/>
      <c r="J440" s="270"/>
      <c r="K440" s="268"/>
      <c r="L440" s="269"/>
      <c r="M440" s="269"/>
      <c r="N440" s="269"/>
      <c r="O440" s="269"/>
      <c r="P440" s="270"/>
      <c r="Q440" s="60"/>
      <c r="R440" s="60"/>
      <c r="S440" s="60"/>
      <c r="T440" s="78"/>
      <c r="U440" s="60"/>
      <c r="V440" s="60"/>
      <c r="W440" s="60"/>
      <c r="X440" s="77"/>
      <c r="Y440" s="266"/>
      <c r="Z440" s="57"/>
    </row>
    <row r="441" spans="1:26" s="59" customFormat="1" x14ac:dyDescent="0.25">
      <c r="A441" s="57"/>
      <c r="B441" s="262" t="s">
        <v>535</v>
      </c>
      <c r="C441" s="263"/>
      <c r="D441" s="264"/>
      <c r="E441" s="268"/>
      <c r="F441" s="269"/>
      <c r="G441" s="270"/>
      <c r="H441" s="268"/>
      <c r="I441" s="269"/>
      <c r="J441" s="270"/>
      <c r="K441" s="268"/>
      <c r="L441" s="269"/>
      <c r="M441" s="269"/>
      <c r="N441" s="269"/>
      <c r="O441" s="269"/>
      <c r="P441" s="270"/>
      <c r="Q441" s="60"/>
      <c r="R441" s="60"/>
      <c r="S441" s="60"/>
      <c r="T441" s="78"/>
      <c r="U441" s="60"/>
      <c r="V441" s="60"/>
      <c r="W441" s="60"/>
      <c r="X441" s="77"/>
      <c r="Y441" s="266"/>
      <c r="Z441" s="57"/>
    </row>
    <row r="442" spans="1:26" s="59" customFormat="1" x14ac:dyDescent="0.25">
      <c r="A442" s="57"/>
      <c r="B442" s="262" t="s">
        <v>536</v>
      </c>
      <c r="C442" s="263"/>
      <c r="D442" s="264"/>
      <c r="E442" s="268"/>
      <c r="F442" s="269"/>
      <c r="G442" s="270"/>
      <c r="H442" s="268"/>
      <c r="I442" s="269"/>
      <c r="J442" s="270"/>
      <c r="K442" s="268"/>
      <c r="L442" s="269"/>
      <c r="M442" s="269"/>
      <c r="N442" s="269"/>
      <c r="O442" s="269"/>
      <c r="P442" s="270"/>
      <c r="Q442" s="60"/>
      <c r="R442" s="60"/>
      <c r="S442" s="60"/>
      <c r="T442" s="78"/>
      <c r="U442" s="60"/>
      <c r="V442" s="60"/>
      <c r="W442" s="60"/>
      <c r="X442" s="77"/>
      <c r="Y442" s="266"/>
      <c r="Z442" s="57"/>
    </row>
    <row r="443" spans="1:26" s="59" customFormat="1" x14ac:dyDescent="0.25">
      <c r="A443" s="57"/>
      <c r="B443" s="262" t="s">
        <v>537</v>
      </c>
      <c r="C443" s="263"/>
      <c r="D443" s="264"/>
      <c r="E443" s="268"/>
      <c r="F443" s="269"/>
      <c r="G443" s="270"/>
      <c r="H443" s="268"/>
      <c r="I443" s="269"/>
      <c r="J443" s="270"/>
      <c r="K443" s="268"/>
      <c r="L443" s="269"/>
      <c r="M443" s="269"/>
      <c r="N443" s="269"/>
      <c r="O443" s="269"/>
      <c r="P443" s="270"/>
      <c r="Q443" s="60"/>
      <c r="R443" s="60"/>
      <c r="S443" s="60"/>
      <c r="T443" s="78"/>
      <c r="U443" s="60"/>
      <c r="V443" s="60"/>
      <c r="W443" s="60"/>
      <c r="X443" s="77"/>
      <c r="Y443" s="266"/>
      <c r="Z443" s="57"/>
    </row>
    <row r="444" spans="1:26" s="59" customFormat="1" x14ac:dyDescent="0.25">
      <c r="A444" s="57"/>
      <c r="B444" s="262" t="s">
        <v>538</v>
      </c>
      <c r="C444" s="263"/>
      <c r="D444" s="264"/>
      <c r="E444" s="268"/>
      <c r="F444" s="269"/>
      <c r="G444" s="270"/>
      <c r="H444" s="268"/>
      <c r="I444" s="269"/>
      <c r="J444" s="270"/>
      <c r="K444" s="268"/>
      <c r="L444" s="269"/>
      <c r="M444" s="269"/>
      <c r="N444" s="269"/>
      <c r="O444" s="269"/>
      <c r="P444" s="270"/>
      <c r="Q444" s="60"/>
      <c r="R444" s="60"/>
      <c r="S444" s="60"/>
      <c r="T444" s="78"/>
      <c r="U444" s="60"/>
      <c r="V444" s="60"/>
      <c r="W444" s="60"/>
      <c r="X444" s="77"/>
      <c r="Y444" s="266"/>
      <c r="Z444" s="57"/>
    </row>
    <row r="445" spans="1:26" s="59" customFormat="1" x14ac:dyDescent="0.25">
      <c r="A445" s="57"/>
      <c r="B445" s="262" t="s">
        <v>539</v>
      </c>
      <c r="C445" s="263"/>
      <c r="D445" s="264"/>
      <c r="E445" s="268"/>
      <c r="F445" s="269"/>
      <c r="G445" s="270"/>
      <c r="H445" s="82"/>
      <c r="I445" s="83"/>
      <c r="J445" s="84"/>
      <c r="K445" s="268"/>
      <c r="L445" s="269"/>
      <c r="M445" s="269"/>
      <c r="N445" s="269"/>
      <c r="O445" s="269"/>
      <c r="P445" s="270"/>
      <c r="Q445" s="60"/>
      <c r="R445" s="60"/>
      <c r="S445" s="60"/>
      <c r="T445" s="78"/>
      <c r="U445" s="60"/>
      <c r="V445" s="60"/>
      <c r="W445" s="60"/>
      <c r="X445" s="77"/>
      <c r="Y445" s="266"/>
      <c r="Z445" s="57"/>
    </row>
    <row r="446" spans="1:26" s="59" customFormat="1" x14ac:dyDescent="0.25">
      <c r="A446" s="57"/>
      <c r="B446" s="262" t="s">
        <v>540</v>
      </c>
      <c r="C446" s="263"/>
      <c r="D446" s="264"/>
      <c r="E446" s="268"/>
      <c r="F446" s="269"/>
      <c r="G446" s="270"/>
      <c r="H446" s="82"/>
      <c r="I446" s="83"/>
      <c r="J446" s="84"/>
      <c r="K446" s="268"/>
      <c r="L446" s="269"/>
      <c r="M446" s="269"/>
      <c r="N446" s="269"/>
      <c r="O446" s="269"/>
      <c r="P446" s="270"/>
      <c r="Q446" s="60"/>
      <c r="R446" s="60"/>
      <c r="S446" s="60"/>
      <c r="T446" s="78"/>
      <c r="U446" s="60"/>
      <c r="V446" s="60"/>
      <c r="W446" s="60"/>
      <c r="X446" s="77"/>
      <c r="Y446" s="266"/>
      <c r="Z446" s="57"/>
    </row>
    <row r="447" spans="1:26" s="59" customFormat="1" x14ac:dyDescent="0.25">
      <c r="A447" s="57"/>
      <c r="B447" s="262" t="s">
        <v>541</v>
      </c>
      <c r="C447" s="263"/>
      <c r="D447" s="264"/>
      <c r="E447" s="268"/>
      <c r="F447" s="269"/>
      <c r="G447" s="270"/>
      <c r="H447" s="268"/>
      <c r="I447" s="269"/>
      <c r="J447" s="270"/>
      <c r="K447" s="268"/>
      <c r="L447" s="269"/>
      <c r="M447" s="269"/>
      <c r="N447" s="269"/>
      <c r="O447" s="269"/>
      <c r="P447" s="270"/>
      <c r="Q447" s="60"/>
      <c r="R447" s="60"/>
      <c r="S447" s="60"/>
      <c r="T447" s="78"/>
      <c r="U447" s="60"/>
      <c r="V447" s="60"/>
      <c r="W447" s="60"/>
      <c r="X447" s="77"/>
      <c r="Y447" s="266"/>
      <c r="Z447" s="57"/>
    </row>
    <row r="448" spans="1:26" s="59" customFormat="1" x14ac:dyDescent="0.25">
      <c r="A448" s="57"/>
      <c r="B448" s="262" t="s">
        <v>542</v>
      </c>
      <c r="C448" s="263"/>
      <c r="D448" s="264"/>
      <c r="E448" s="268"/>
      <c r="F448" s="269"/>
      <c r="G448" s="270"/>
      <c r="H448" s="268"/>
      <c r="I448" s="269"/>
      <c r="J448" s="270"/>
      <c r="K448" s="268"/>
      <c r="L448" s="269"/>
      <c r="M448" s="269"/>
      <c r="N448" s="269"/>
      <c r="O448" s="269"/>
      <c r="P448" s="270"/>
      <c r="Q448" s="60"/>
      <c r="R448" s="60"/>
      <c r="S448" s="60"/>
      <c r="T448" s="78"/>
      <c r="U448" s="60"/>
      <c r="V448" s="60"/>
      <c r="W448" s="60"/>
      <c r="X448" s="77"/>
      <c r="Y448" s="266"/>
      <c r="Z448" s="57"/>
    </row>
    <row r="449" spans="1:26" s="59" customFormat="1" x14ac:dyDescent="0.25">
      <c r="A449" s="57"/>
      <c r="B449" s="262" t="s">
        <v>543</v>
      </c>
      <c r="C449" s="263"/>
      <c r="D449" s="264"/>
      <c r="E449" s="268"/>
      <c r="F449" s="269"/>
      <c r="G449" s="270"/>
      <c r="H449" s="268"/>
      <c r="I449" s="269"/>
      <c r="J449" s="270"/>
      <c r="K449" s="268"/>
      <c r="L449" s="269"/>
      <c r="M449" s="269"/>
      <c r="N449" s="269"/>
      <c r="O449" s="269"/>
      <c r="P449" s="270"/>
      <c r="Q449" s="60"/>
      <c r="R449" s="60"/>
      <c r="S449" s="60"/>
      <c r="T449" s="78"/>
      <c r="U449" s="60"/>
      <c r="V449" s="60"/>
      <c r="W449" s="60"/>
      <c r="X449" s="77"/>
      <c r="Y449" s="266"/>
      <c r="Z449" s="57"/>
    </row>
    <row r="450" spans="1:26" s="59" customFormat="1" x14ac:dyDescent="0.25">
      <c r="A450" s="57"/>
      <c r="B450" s="262" t="s">
        <v>544</v>
      </c>
      <c r="C450" s="263"/>
      <c r="D450" s="264"/>
      <c r="E450" s="268"/>
      <c r="F450" s="269"/>
      <c r="G450" s="270"/>
      <c r="H450" s="268"/>
      <c r="I450" s="269"/>
      <c r="J450" s="270"/>
      <c r="K450" s="268"/>
      <c r="L450" s="269"/>
      <c r="M450" s="269"/>
      <c r="N450" s="269"/>
      <c r="O450" s="269"/>
      <c r="P450" s="270"/>
      <c r="Q450" s="60"/>
      <c r="R450" s="60"/>
      <c r="S450" s="60"/>
      <c r="T450" s="78"/>
      <c r="U450" s="60"/>
      <c r="V450" s="60"/>
      <c r="W450" s="60"/>
      <c r="X450" s="77"/>
      <c r="Y450" s="266"/>
      <c r="Z450" s="57"/>
    </row>
    <row r="451" spans="1:26" s="59" customFormat="1" x14ac:dyDescent="0.25">
      <c r="A451" s="57"/>
      <c r="B451" s="262" t="s">
        <v>545</v>
      </c>
      <c r="C451" s="263"/>
      <c r="D451" s="264"/>
      <c r="E451" s="268"/>
      <c r="F451" s="269"/>
      <c r="G451" s="270"/>
      <c r="H451" s="268"/>
      <c r="I451" s="269"/>
      <c r="J451" s="270"/>
      <c r="K451" s="268"/>
      <c r="L451" s="269"/>
      <c r="M451" s="269"/>
      <c r="N451" s="269"/>
      <c r="O451" s="269"/>
      <c r="P451" s="270"/>
      <c r="Q451" s="60"/>
      <c r="R451" s="60"/>
      <c r="S451" s="60"/>
      <c r="T451" s="78"/>
      <c r="U451" s="60"/>
      <c r="V451" s="60"/>
      <c r="W451" s="60"/>
      <c r="X451" s="77"/>
      <c r="Y451" s="266"/>
      <c r="Z451" s="57"/>
    </row>
    <row r="452" spans="1:26" s="59" customFormat="1" x14ac:dyDescent="0.25">
      <c r="A452" s="57"/>
      <c r="B452" s="262" t="s">
        <v>546</v>
      </c>
      <c r="C452" s="263"/>
      <c r="D452" s="264"/>
      <c r="E452" s="268"/>
      <c r="F452" s="269"/>
      <c r="G452" s="270"/>
      <c r="H452" s="268"/>
      <c r="I452" s="269"/>
      <c r="J452" s="270"/>
      <c r="K452" s="268"/>
      <c r="L452" s="269"/>
      <c r="M452" s="269"/>
      <c r="N452" s="269"/>
      <c r="O452" s="269"/>
      <c r="P452" s="270"/>
      <c r="Q452" s="60"/>
      <c r="R452" s="60"/>
      <c r="S452" s="60"/>
      <c r="T452" s="78"/>
      <c r="U452" s="60"/>
      <c r="V452" s="60"/>
      <c r="W452" s="60"/>
      <c r="X452" s="77"/>
      <c r="Y452" s="266"/>
      <c r="Z452" s="57"/>
    </row>
    <row r="453" spans="1:26" s="59" customFormat="1" x14ac:dyDescent="0.25">
      <c r="A453" s="57"/>
      <c r="B453" s="262" t="s">
        <v>547</v>
      </c>
      <c r="C453" s="263"/>
      <c r="D453" s="264"/>
      <c r="E453" s="268"/>
      <c r="F453" s="269"/>
      <c r="G453" s="270"/>
      <c r="H453" s="268"/>
      <c r="I453" s="269"/>
      <c r="J453" s="270"/>
      <c r="K453" s="268"/>
      <c r="L453" s="269"/>
      <c r="M453" s="269"/>
      <c r="N453" s="269"/>
      <c r="O453" s="269"/>
      <c r="P453" s="270"/>
      <c r="Q453" s="60"/>
      <c r="R453" s="60"/>
      <c r="S453" s="60"/>
      <c r="T453" s="78"/>
      <c r="U453" s="60"/>
      <c r="V453" s="60"/>
      <c r="W453" s="60"/>
      <c r="X453" s="77"/>
      <c r="Y453" s="266"/>
      <c r="Z453" s="57"/>
    </row>
    <row r="454" spans="1:26" s="59" customFormat="1" x14ac:dyDescent="0.25">
      <c r="A454" s="57"/>
      <c r="B454" s="262" t="s">
        <v>548</v>
      </c>
      <c r="C454" s="263"/>
      <c r="D454" s="264"/>
      <c r="E454" s="268"/>
      <c r="F454" s="269"/>
      <c r="G454" s="270"/>
      <c r="H454" s="268"/>
      <c r="I454" s="269"/>
      <c r="J454" s="270"/>
      <c r="K454" s="268"/>
      <c r="L454" s="269"/>
      <c r="M454" s="269"/>
      <c r="N454" s="269"/>
      <c r="O454" s="269"/>
      <c r="P454" s="270"/>
      <c r="Q454" s="60"/>
      <c r="R454" s="60"/>
      <c r="S454" s="60"/>
      <c r="T454" s="78"/>
      <c r="U454" s="60"/>
      <c r="V454" s="60"/>
      <c r="W454" s="60"/>
      <c r="X454" s="77"/>
      <c r="Y454" s="266"/>
      <c r="Z454" s="57"/>
    </row>
    <row r="455" spans="1:26" s="59" customFormat="1" x14ac:dyDescent="0.25">
      <c r="A455" s="57"/>
      <c r="B455" s="262" t="s">
        <v>549</v>
      </c>
      <c r="C455" s="263"/>
      <c r="D455" s="264"/>
      <c r="E455" s="268"/>
      <c r="F455" s="269"/>
      <c r="G455" s="270"/>
      <c r="H455" s="268"/>
      <c r="I455" s="269"/>
      <c r="J455" s="270"/>
      <c r="K455" s="268"/>
      <c r="L455" s="269"/>
      <c r="M455" s="269"/>
      <c r="N455" s="269"/>
      <c r="O455" s="269"/>
      <c r="P455" s="270"/>
      <c r="Q455" s="60"/>
      <c r="R455" s="60"/>
      <c r="S455" s="60"/>
      <c r="T455" s="78"/>
      <c r="U455" s="60"/>
      <c r="V455" s="60"/>
      <c r="W455" s="60"/>
      <c r="X455" s="77"/>
      <c r="Y455" s="266"/>
      <c r="Z455" s="57"/>
    </row>
    <row r="456" spans="1:26" s="59" customFormat="1" x14ac:dyDescent="0.25">
      <c r="A456" s="57"/>
      <c r="B456" s="262" t="s">
        <v>550</v>
      </c>
      <c r="C456" s="263"/>
      <c r="D456" s="264"/>
      <c r="E456" s="268"/>
      <c r="F456" s="269"/>
      <c r="G456" s="270"/>
      <c r="H456" s="268"/>
      <c r="I456" s="269"/>
      <c r="J456" s="270"/>
      <c r="K456" s="268"/>
      <c r="L456" s="269"/>
      <c r="M456" s="269"/>
      <c r="N456" s="269"/>
      <c r="O456" s="269"/>
      <c r="P456" s="270"/>
      <c r="Q456" s="60"/>
      <c r="R456" s="60"/>
      <c r="S456" s="60"/>
      <c r="T456" s="78"/>
      <c r="U456" s="60"/>
      <c r="V456" s="60"/>
      <c r="W456" s="60"/>
      <c r="X456" s="77"/>
      <c r="Y456" s="266"/>
      <c r="Z456" s="57"/>
    </row>
    <row r="457" spans="1:26" s="59" customFormat="1" x14ac:dyDescent="0.25">
      <c r="A457" s="57"/>
      <c r="B457" s="262" t="s">
        <v>551</v>
      </c>
      <c r="C457" s="263"/>
      <c r="D457" s="264"/>
      <c r="E457" s="268"/>
      <c r="F457" s="269"/>
      <c r="G457" s="270"/>
      <c r="H457" s="268"/>
      <c r="I457" s="269"/>
      <c r="J457" s="270"/>
      <c r="K457" s="268"/>
      <c r="L457" s="269"/>
      <c r="M457" s="269"/>
      <c r="N457" s="269"/>
      <c r="O457" s="269"/>
      <c r="P457" s="270"/>
      <c r="Q457" s="60"/>
      <c r="R457" s="60"/>
      <c r="S457" s="60"/>
      <c r="T457" s="78"/>
      <c r="U457" s="60"/>
      <c r="V457" s="60"/>
      <c r="W457" s="60"/>
      <c r="X457" s="77"/>
      <c r="Y457" s="266"/>
      <c r="Z457" s="57"/>
    </row>
    <row r="458" spans="1:26" s="59" customFormat="1" x14ac:dyDescent="0.25">
      <c r="A458" s="57"/>
      <c r="B458" s="262" t="s">
        <v>552</v>
      </c>
      <c r="C458" s="263"/>
      <c r="D458" s="264"/>
      <c r="E458" s="268"/>
      <c r="F458" s="269"/>
      <c r="G458" s="270"/>
      <c r="H458" s="268"/>
      <c r="I458" s="269"/>
      <c r="J458" s="270"/>
      <c r="K458" s="268"/>
      <c r="L458" s="269"/>
      <c r="M458" s="269"/>
      <c r="N458" s="269"/>
      <c r="O458" s="269"/>
      <c r="P458" s="270"/>
      <c r="Q458" s="60"/>
      <c r="R458" s="60"/>
      <c r="S458" s="60"/>
      <c r="T458" s="78"/>
      <c r="U458" s="60"/>
      <c r="V458" s="60"/>
      <c r="W458" s="60"/>
      <c r="X458" s="77"/>
      <c r="Y458" s="266"/>
      <c r="Z458" s="57"/>
    </row>
    <row r="459" spans="1:26" s="59" customFormat="1" x14ac:dyDescent="0.25">
      <c r="A459" s="57"/>
      <c r="B459" s="262" t="s">
        <v>553</v>
      </c>
      <c r="C459" s="263"/>
      <c r="D459" s="264"/>
      <c r="E459" s="268"/>
      <c r="F459" s="269"/>
      <c r="G459" s="270"/>
      <c r="H459" s="268"/>
      <c r="I459" s="269"/>
      <c r="J459" s="270"/>
      <c r="K459" s="268"/>
      <c r="L459" s="269"/>
      <c r="M459" s="269"/>
      <c r="N459" s="269"/>
      <c r="O459" s="269"/>
      <c r="P459" s="270"/>
      <c r="Q459" s="60"/>
      <c r="R459" s="60"/>
      <c r="S459" s="60"/>
      <c r="T459" s="78"/>
      <c r="U459" s="60"/>
      <c r="V459" s="60"/>
      <c r="W459" s="60"/>
      <c r="X459" s="77"/>
      <c r="Y459" s="266"/>
      <c r="Z459" s="57"/>
    </row>
    <row r="460" spans="1:26" s="59" customFormat="1" x14ac:dyDescent="0.25">
      <c r="A460" s="57"/>
      <c r="B460" s="262" t="s">
        <v>554</v>
      </c>
      <c r="C460" s="263"/>
      <c r="D460" s="264"/>
      <c r="E460" s="268"/>
      <c r="F460" s="269"/>
      <c r="G460" s="270"/>
      <c r="H460" s="268"/>
      <c r="I460" s="269"/>
      <c r="J460" s="270"/>
      <c r="K460" s="268"/>
      <c r="L460" s="269"/>
      <c r="M460" s="269"/>
      <c r="N460" s="269"/>
      <c r="O460" s="269"/>
      <c r="P460" s="270"/>
      <c r="Q460" s="60"/>
      <c r="R460" s="60"/>
      <c r="S460" s="60"/>
      <c r="T460" s="78"/>
      <c r="U460" s="60"/>
      <c r="V460" s="60"/>
      <c r="W460" s="60"/>
      <c r="X460" s="77"/>
      <c r="Y460" s="266"/>
      <c r="Z460" s="57"/>
    </row>
    <row r="461" spans="1:26" s="59" customFormat="1" x14ac:dyDescent="0.25">
      <c r="A461" s="57"/>
      <c r="B461" s="262" t="s">
        <v>556</v>
      </c>
      <c r="C461" s="263"/>
      <c r="D461" s="264"/>
      <c r="E461" s="268"/>
      <c r="F461" s="269"/>
      <c r="G461" s="270"/>
      <c r="H461" s="268"/>
      <c r="I461" s="269"/>
      <c r="J461" s="270"/>
      <c r="K461" s="268"/>
      <c r="L461" s="269"/>
      <c r="M461" s="269"/>
      <c r="N461" s="269"/>
      <c r="O461" s="269"/>
      <c r="P461" s="270"/>
      <c r="Q461" s="60"/>
      <c r="R461" s="60"/>
      <c r="S461" s="60"/>
      <c r="T461" s="78"/>
      <c r="U461" s="60"/>
      <c r="V461" s="60"/>
      <c r="W461" s="60"/>
      <c r="X461" s="77"/>
      <c r="Y461" s="267"/>
      <c r="Z461" s="57"/>
    </row>
    <row r="462" spans="1:26" x14ac:dyDescent="0.25">
      <c r="A462" s="277"/>
      <c r="B462" s="278" t="s">
        <v>212</v>
      </c>
      <c r="C462" s="260" t="s">
        <v>171</v>
      </c>
      <c r="D462" s="64" t="s">
        <v>18</v>
      </c>
      <c r="E462" s="16">
        <v>699.76376110399997</v>
      </c>
      <c r="F462" s="16">
        <v>746.67592364841198</v>
      </c>
      <c r="G462" s="16">
        <v>799.81012905115665</v>
      </c>
      <c r="H462" s="16">
        <v>857.39645834283988</v>
      </c>
      <c r="I462" s="16">
        <v>919.12900334352435</v>
      </c>
      <c r="J462" s="16">
        <v>985.30629158425813</v>
      </c>
      <c r="K462" s="16">
        <v>1058.2189571614933</v>
      </c>
      <c r="L462" s="16">
        <v>1136.527159991444</v>
      </c>
      <c r="M462" s="16">
        <v>1220.6301698308109</v>
      </c>
      <c r="N462" s="16">
        <v>1310.9568023982908</v>
      </c>
      <c r="O462" s="16">
        <v>1407.9676057757645</v>
      </c>
      <c r="P462" s="16">
        <v>1512.1572086031711</v>
      </c>
      <c r="T462" s="277" t="s">
        <v>19</v>
      </c>
      <c r="X462" s="44"/>
      <c r="Y462" s="76"/>
      <c r="Z462" s="44"/>
    </row>
    <row r="463" spans="1:26" x14ac:dyDescent="0.25">
      <c r="A463" s="277"/>
      <c r="B463" s="278"/>
      <c r="C463" s="261"/>
      <c r="D463" s="64" t="s">
        <v>20</v>
      </c>
      <c r="E463" s="16">
        <v>706.65350080000007</v>
      </c>
      <c r="F463" s="16">
        <v>759.17905551446415</v>
      </c>
      <c r="G463" s="16">
        <v>818.75942779123909</v>
      </c>
      <c r="H463" s="16">
        <v>883.44142258674708</v>
      </c>
      <c r="I463" s="16">
        <v>953.23329497110012</v>
      </c>
      <c r="J463" s="16">
        <v>1028.5387252738171</v>
      </c>
      <c r="K463" s="16">
        <v>1113.907439471544</v>
      </c>
      <c r="L463" s="16">
        <v>1206.3617569476821</v>
      </c>
      <c r="M463" s="16">
        <v>1306.4897827743398</v>
      </c>
      <c r="N463" s="16">
        <v>1414.9284347446101</v>
      </c>
      <c r="O463" s="16">
        <v>1532.3674948284126</v>
      </c>
      <c r="P463" s="16">
        <v>1659.5539968991707</v>
      </c>
      <c r="T463" s="277"/>
      <c r="X463" s="44"/>
      <c r="Y463" s="76"/>
      <c r="Z463" s="44"/>
    </row>
    <row r="464" spans="1:26" s="58" customFormat="1" ht="28.5" x14ac:dyDescent="0.25">
      <c r="A464" s="56" t="s">
        <v>213</v>
      </c>
      <c r="B464" s="279" t="s">
        <v>214</v>
      </c>
      <c r="C464" s="280"/>
      <c r="D464" s="280"/>
      <c r="E464" s="280"/>
      <c r="F464" s="280"/>
      <c r="G464" s="280"/>
      <c r="H464" s="280"/>
      <c r="I464" s="280"/>
      <c r="J464" s="280"/>
      <c r="K464" s="280"/>
      <c r="L464" s="280"/>
      <c r="M464" s="280"/>
      <c r="N464" s="280"/>
      <c r="O464" s="280"/>
      <c r="P464" s="280"/>
      <c r="Q464" s="280"/>
      <c r="R464" s="280"/>
      <c r="S464" s="280"/>
      <c r="T464" s="280"/>
      <c r="U464" s="280"/>
      <c r="V464" s="280"/>
      <c r="W464" s="280"/>
      <c r="X464" s="280"/>
      <c r="Y464" s="280"/>
      <c r="Z464" s="281"/>
    </row>
    <row r="465" spans="1:26" s="59" customFormat="1" x14ac:dyDescent="0.25">
      <c r="A465" s="57"/>
      <c r="B465" s="262" t="s">
        <v>576</v>
      </c>
      <c r="C465" s="263"/>
      <c r="D465" s="264"/>
      <c r="E465" s="268"/>
      <c r="F465" s="269"/>
      <c r="G465" s="270"/>
      <c r="H465" s="268"/>
      <c r="I465" s="269"/>
      <c r="J465" s="270"/>
      <c r="K465" s="268"/>
      <c r="L465" s="269"/>
      <c r="M465" s="269"/>
      <c r="N465" s="269"/>
      <c r="O465" s="269"/>
      <c r="P465" s="270"/>
      <c r="Q465" s="60"/>
      <c r="R465" s="60"/>
      <c r="S465" s="60"/>
      <c r="T465" s="78"/>
      <c r="U465" s="60"/>
      <c r="V465" s="60"/>
      <c r="W465" s="60"/>
      <c r="X465" s="77"/>
      <c r="Y465" s="265" t="s">
        <v>725</v>
      </c>
      <c r="Z465" s="57"/>
    </row>
    <row r="466" spans="1:26" s="59" customFormat="1" x14ac:dyDescent="0.25">
      <c r="A466" s="57"/>
      <c r="B466" s="262" t="s">
        <v>557</v>
      </c>
      <c r="C466" s="263"/>
      <c r="D466" s="264"/>
      <c r="E466" s="268"/>
      <c r="F466" s="269"/>
      <c r="G466" s="270"/>
      <c r="H466" s="268"/>
      <c r="I466" s="269"/>
      <c r="J466" s="270"/>
      <c r="K466" s="268"/>
      <c r="L466" s="269"/>
      <c r="M466" s="269"/>
      <c r="N466" s="269"/>
      <c r="O466" s="269"/>
      <c r="P466" s="270"/>
      <c r="Q466" s="60"/>
      <c r="R466" s="60"/>
      <c r="S466" s="60"/>
      <c r="T466" s="78"/>
      <c r="U466" s="60"/>
      <c r="V466" s="60"/>
      <c r="W466" s="60"/>
      <c r="X466" s="77"/>
      <c r="Y466" s="266"/>
      <c r="Z466" s="57"/>
    </row>
    <row r="467" spans="1:26" s="59" customFormat="1" x14ac:dyDescent="0.25">
      <c r="A467" s="57"/>
      <c r="B467" s="262" t="s">
        <v>558</v>
      </c>
      <c r="C467" s="263"/>
      <c r="D467" s="264"/>
      <c r="E467" s="268"/>
      <c r="F467" s="269"/>
      <c r="G467" s="270"/>
      <c r="H467" s="268"/>
      <c r="I467" s="269"/>
      <c r="J467" s="270"/>
      <c r="K467" s="268"/>
      <c r="L467" s="269"/>
      <c r="M467" s="269"/>
      <c r="N467" s="269"/>
      <c r="O467" s="269"/>
      <c r="P467" s="270"/>
      <c r="Q467" s="60"/>
      <c r="R467" s="60"/>
      <c r="S467" s="60"/>
      <c r="T467" s="78"/>
      <c r="U467" s="60"/>
      <c r="V467" s="60"/>
      <c r="W467" s="60"/>
      <c r="X467" s="77"/>
      <c r="Y467" s="266"/>
      <c r="Z467" s="57"/>
    </row>
    <row r="468" spans="1:26" s="59" customFormat="1" x14ac:dyDescent="0.25">
      <c r="A468" s="57"/>
      <c r="B468" s="262" t="s">
        <v>559</v>
      </c>
      <c r="C468" s="263"/>
      <c r="D468" s="264"/>
      <c r="E468" s="268"/>
      <c r="F468" s="269"/>
      <c r="G468" s="270"/>
      <c r="H468" s="268"/>
      <c r="I468" s="269"/>
      <c r="J468" s="270"/>
      <c r="K468" s="268"/>
      <c r="L468" s="269"/>
      <c r="M468" s="269"/>
      <c r="N468" s="269"/>
      <c r="O468" s="269"/>
      <c r="P468" s="270"/>
      <c r="Q468" s="60"/>
      <c r="R468" s="60"/>
      <c r="S468" s="60"/>
      <c r="T468" s="78"/>
      <c r="U468" s="60"/>
      <c r="V468" s="60"/>
      <c r="W468" s="60"/>
      <c r="X468" s="77"/>
      <c r="Y468" s="266"/>
      <c r="Z468" s="57"/>
    </row>
    <row r="469" spans="1:26" s="59" customFormat="1" x14ac:dyDescent="0.25">
      <c r="A469" s="57"/>
      <c r="B469" s="262" t="s">
        <v>560</v>
      </c>
      <c r="C469" s="263"/>
      <c r="D469" s="264"/>
      <c r="E469" s="268"/>
      <c r="F469" s="269"/>
      <c r="G469" s="270"/>
      <c r="H469" s="268"/>
      <c r="I469" s="269"/>
      <c r="J469" s="270"/>
      <c r="K469" s="268"/>
      <c r="L469" s="269"/>
      <c r="M469" s="269"/>
      <c r="N469" s="269"/>
      <c r="O469" s="269"/>
      <c r="P469" s="270"/>
      <c r="Q469" s="60"/>
      <c r="R469" s="60"/>
      <c r="S469" s="60"/>
      <c r="T469" s="78"/>
      <c r="U469" s="60"/>
      <c r="V469" s="60"/>
      <c r="W469" s="60"/>
      <c r="X469" s="77"/>
      <c r="Y469" s="266"/>
      <c r="Z469" s="57"/>
    </row>
    <row r="470" spans="1:26" s="59" customFormat="1" x14ac:dyDescent="0.25">
      <c r="A470" s="57"/>
      <c r="B470" s="262" t="s">
        <v>561</v>
      </c>
      <c r="C470" s="263"/>
      <c r="D470" s="264"/>
      <c r="E470" s="268"/>
      <c r="F470" s="269"/>
      <c r="G470" s="270"/>
      <c r="H470" s="268"/>
      <c r="I470" s="269"/>
      <c r="J470" s="270"/>
      <c r="K470" s="268"/>
      <c r="L470" s="269"/>
      <c r="M470" s="269"/>
      <c r="N470" s="269"/>
      <c r="O470" s="269"/>
      <c r="P470" s="270"/>
      <c r="Q470" s="60"/>
      <c r="R470" s="60"/>
      <c r="S470" s="60"/>
      <c r="T470" s="78"/>
      <c r="U470" s="60"/>
      <c r="V470" s="60"/>
      <c r="W470" s="60"/>
      <c r="X470" s="77"/>
      <c r="Y470" s="266"/>
      <c r="Z470" s="57"/>
    </row>
    <row r="471" spans="1:26" s="59" customFormat="1" x14ac:dyDescent="0.25">
      <c r="A471" s="57"/>
      <c r="B471" s="262" t="s">
        <v>562</v>
      </c>
      <c r="C471" s="263"/>
      <c r="D471" s="264"/>
      <c r="E471" s="268"/>
      <c r="F471" s="269"/>
      <c r="G471" s="270"/>
      <c r="H471" s="268"/>
      <c r="I471" s="269"/>
      <c r="J471" s="270"/>
      <c r="K471" s="268"/>
      <c r="L471" s="269"/>
      <c r="M471" s="269"/>
      <c r="N471" s="269"/>
      <c r="O471" s="269"/>
      <c r="P471" s="270"/>
      <c r="Q471" s="60"/>
      <c r="R471" s="60"/>
      <c r="S471" s="60"/>
      <c r="T471" s="78"/>
      <c r="U471" s="60"/>
      <c r="V471" s="60"/>
      <c r="W471" s="60"/>
      <c r="X471" s="77"/>
      <c r="Y471" s="266"/>
      <c r="Z471" s="57"/>
    </row>
    <row r="472" spans="1:26" s="59" customFormat="1" x14ac:dyDescent="0.25">
      <c r="A472" s="57"/>
      <c r="B472" s="262" t="s">
        <v>563</v>
      </c>
      <c r="C472" s="263"/>
      <c r="D472" s="264"/>
      <c r="E472" s="268"/>
      <c r="F472" s="269"/>
      <c r="G472" s="270"/>
      <c r="H472" s="268"/>
      <c r="I472" s="269"/>
      <c r="J472" s="270"/>
      <c r="K472" s="268"/>
      <c r="L472" s="269"/>
      <c r="M472" s="269"/>
      <c r="N472" s="269"/>
      <c r="O472" s="269"/>
      <c r="P472" s="270"/>
      <c r="Q472" s="60"/>
      <c r="R472" s="60"/>
      <c r="S472" s="60"/>
      <c r="T472" s="78"/>
      <c r="U472" s="60"/>
      <c r="V472" s="60"/>
      <c r="W472" s="60"/>
      <c r="X472" s="77"/>
      <c r="Y472" s="266"/>
      <c r="Z472" s="57"/>
    </row>
    <row r="473" spans="1:26" s="59" customFormat="1" x14ac:dyDescent="0.25">
      <c r="A473" s="57"/>
      <c r="B473" s="262" t="s">
        <v>564</v>
      </c>
      <c r="C473" s="263"/>
      <c r="D473" s="264"/>
      <c r="E473" s="268"/>
      <c r="F473" s="269"/>
      <c r="G473" s="270"/>
      <c r="H473" s="268"/>
      <c r="I473" s="269"/>
      <c r="J473" s="270"/>
      <c r="K473" s="268"/>
      <c r="L473" s="269"/>
      <c r="M473" s="269"/>
      <c r="N473" s="269"/>
      <c r="O473" s="269"/>
      <c r="P473" s="270"/>
      <c r="Q473" s="60"/>
      <c r="R473" s="60"/>
      <c r="S473" s="60"/>
      <c r="T473" s="78"/>
      <c r="U473" s="60"/>
      <c r="V473" s="60"/>
      <c r="W473" s="60"/>
      <c r="X473" s="77"/>
      <c r="Y473" s="266"/>
      <c r="Z473" s="57"/>
    </row>
    <row r="474" spans="1:26" s="59" customFormat="1" x14ac:dyDescent="0.25">
      <c r="A474" s="57"/>
      <c r="B474" s="262" t="s">
        <v>565</v>
      </c>
      <c r="C474" s="263"/>
      <c r="D474" s="264"/>
      <c r="E474" s="268"/>
      <c r="F474" s="269"/>
      <c r="G474" s="270"/>
      <c r="H474" s="268"/>
      <c r="I474" s="269"/>
      <c r="J474" s="270"/>
      <c r="K474" s="268"/>
      <c r="L474" s="269"/>
      <c r="M474" s="269"/>
      <c r="N474" s="269"/>
      <c r="O474" s="269"/>
      <c r="P474" s="270"/>
      <c r="Q474" s="60"/>
      <c r="R474" s="60"/>
      <c r="S474" s="60"/>
      <c r="T474" s="78"/>
      <c r="U474" s="60"/>
      <c r="V474" s="60"/>
      <c r="W474" s="60"/>
      <c r="X474" s="77"/>
      <c r="Y474" s="266"/>
      <c r="Z474" s="57"/>
    </row>
    <row r="475" spans="1:26" s="59" customFormat="1" x14ac:dyDescent="0.25">
      <c r="A475" s="57"/>
      <c r="B475" s="262" t="s">
        <v>566</v>
      </c>
      <c r="C475" s="263"/>
      <c r="D475" s="264"/>
      <c r="E475" s="268"/>
      <c r="F475" s="269"/>
      <c r="G475" s="270"/>
      <c r="H475" s="268"/>
      <c r="I475" s="269"/>
      <c r="J475" s="270"/>
      <c r="K475" s="268"/>
      <c r="L475" s="269"/>
      <c r="M475" s="269"/>
      <c r="N475" s="269"/>
      <c r="O475" s="269"/>
      <c r="P475" s="270"/>
      <c r="Q475" s="60"/>
      <c r="R475" s="60"/>
      <c r="S475" s="60"/>
      <c r="T475" s="78"/>
      <c r="U475" s="60"/>
      <c r="V475" s="60"/>
      <c r="W475" s="60"/>
      <c r="X475" s="77"/>
      <c r="Y475" s="266"/>
      <c r="Z475" s="57"/>
    </row>
    <row r="476" spans="1:26" s="59" customFormat="1" x14ac:dyDescent="0.25">
      <c r="A476" s="57"/>
      <c r="B476" s="262" t="s">
        <v>567</v>
      </c>
      <c r="C476" s="263"/>
      <c r="D476" s="264"/>
      <c r="E476" s="268"/>
      <c r="F476" s="269"/>
      <c r="G476" s="270"/>
      <c r="H476" s="268"/>
      <c r="I476" s="269"/>
      <c r="J476" s="270"/>
      <c r="K476" s="268"/>
      <c r="L476" s="269"/>
      <c r="M476" s="269"/>
      <c r="N476" s="269"/>
      <c r="O476" s="269"/>
      <c r="P476" s="270"/>
      <c r="Q476" s="60"/>
      <c r="R476" s="60"/>
      <c r="S476" s="60"/>
      <c r="T476" s="78"/>
      <c r="U476" s="60"/>
      <c r="V476" s="60"/>
      <c r="W476" s="60"/>
      <c r="X476" s="77"/>
      <c r="Y476" s="266"/>
      <c r="Z476" s="57"/>
    </row>
    <row r="477" spans="1:26" s="59" customFormat="1" x14ac:dyDescent="0.25">
      <c r="A477" s="57"/>
      <c r="B477" s="262" t="s">
        <v>568</v>
      </c>
      <c r="C477" s="263"/>
      <c r="D477" s="264"/>
      <c r="E477" s="268"/>
      <c r="F477" s="269"/>
      <c r="G477" s="270"/>
      <c r="H477" s="268"/>
      <c r="I477" s="269"/>
      <c r="J477" s="270"/>
      <c r="K477" s="268"/>
      <c r="L477" s="269"/>
      <c r="M477" s="269"/>
      <c r="N477" s="269"/>
      <c r="O477" s="269"/>
      <c r="P477" s="270"/>
      <c r="Q477" s="60"/>
      <c r="R477" s="60"/>
      <c r="S477" s="60"/>
      <c r="T477" s="78"/>
      <c r="U477" s="60"/>
      <c r="V477" s="60"/>
      <c r="W477" s="60"/>
      <c r="X477" s="77"/>
      <c r="Y477" s="266"/>
      <c r="Z477" s="57"/>
    </row>
    <row r="478" spans="1:26" s="59" customFormat="1" x14ac:dyDescent="0.25">
      <c r="A478" s="57"/>
      <c r="B478" s="262" t="s">
        <v>569</v>
      </c>
      <c r="C478" s="263"/>
      <c r="D478" s="264"/>
      <c r="E478" s="268"/>
      <c r="F478" s="269"/>
      <c r="G478" s="270"/>
      <c r="H478" s="268"/>
      <c r="I478" s="269"/>
      <c r="J478" s="270"/>
      <c r="K478" s="268"/>
      <c r="L478" s="269"/>
      <c r="M478" s="269"/>
      <c r="N478" s="269"/>
      <c r="O478" s="269"/>
      <c r="P478" s="270"/>
      <c r="Q478" s="60"/>
      <c r="R478" s="60"/>
      <c r="S478" s="60"/>
      <c r="T478" s="78"/>
      <c r="U478" s="60"/>
      <c r="V478" s="60"/>
      <c r="W478" s="60"/>
      <c r="X478" s="77"/>
      <c r="Y478" s="266"/>
      <c r="Z478" s="57"/>
    </row>
    <row r="479" spans="1:26" s="59" customFormat="1" x14ac:dyDescent="0.25">
      <c r="A479" s="57"/>
      <c r="B479" s="262" t="s">
        <v>570</v>
      </c>
      <c r="C479" s="263"/>
      <c r="D479" s="264"/>
      <c r="E479" s="268"/>
      <c r="F479" s="269"/>
      <c r="G479" s="270"/>
      <c r="H479" s="268"/>
      <c r="I479" s="269"/>
      <c r="J479" s="270"/>
      <c r="K479" s="268"/>
      <c r="L479" s="269"/>
      <c r="M479" s="269"/>
      <c r="N479" s="269"/>
      <c r="O479" s="269"/>
      <c r="P479" s="270"/>
      <c r="Q479" s="60"/>
      <c r="R479" s="60"/>
      <c r="S479" s="60"/>
      <c r="T479" s="78"/>
      <c r="U479" s="60"/>
      <c r="V479" s="60"/>
      <c r="W479" s="60"/>
      <c r="X479" s="77"/>
      <c r="Y479" s="266"/>
      <c r="Z479" s="57"/>
    </row>
    <row r="480" spans="1:26" s="59" customFormat="1" x14ac:dyDescent="0.25">
      <c r="A480" s="57"/>
      <c r="B480" s="262" t="s">
        <v>571</v>
      </c>
      <c r="C480" s="263"/>
      <c r="D480" s="264"/>
      <c r="E480" s="268"/>
      <c r="F480" s="269"/>
      <c r="G480" s="270"/>
      <c r="H480" s="268"/>
      <c r="I480" s="269"/>
      <c r="J480" s="270"/>
      <c r="K480" s="268"/>
      <c r="L480" s="269"/>
      <c r="M480" s="269"/>
      <c r="N480" s="269"/>
      <c r="O480" s="269"/>
      <c r="P480" s="270"/>
      <c r="Q480" s="60"/>
      <c r="R480" s="60"/>
      <c r="S480" s="60"/>
      <c r="T480" s="78"/>
      <c r="U480" s="60"/>
      <c r="V480" s="60"/>
      <c r="W480" s="60"/>
      <c r="X480" s="77"/>
      <c r="Y480" s="266"/>
      <c r="Z480" s="57"/>
    </row>
    <row r="481" spans="1:27" s="59" customFormat="1" ht="45.75" customHeight="1" x14ac:dyDescent="0.25">
      <c r="A481" s="57"/>
      <c r="B481" s="262" t="s">
        <v>572</v>
      </c>
      <c r="C481" s="263"/>
      <c r="D481" s="264"/>
      <c r="E481" s="268"/>
      <c r="F481" s="269"/>
      <c r="G481" s="270"/>
      <c r="H481" s="268"/>
      <c r="I481" s="269"/>
      <c r="J481" s="270"/>
      <c r="K481" s="268"/>
      <c r="L481" s="269"/>
      <c r="M481" s="269"/>
      <c r="N481" s="269"/>
      <c r="O481" s="269"/>
      <c r="P481" s="270"/>
      <c r="Q481" s="60"/>
      <c r="R481" s="60"/>
      <c r="S481" s="60"/>
      <c r="T481" s="78"/>
      <c r="U481" s="60"/>
      <c r="V481" s="60"/>
      <c r="W481" s="60"/>
      <c r="X481" s="77"/>
      <c r="Y481" s="266"/>
      <c r="Z481" s="57"/>
    </row>
    <row r="482" spans="1:27" s="59" customFormat="1" ht="20.25" customHeight="1" x14ac:dyDescent="0.25">
      <c r="A482" s="57"/>
      <c r="B482" s="262" t="s">
        <v>573</v>
      </c>
      <c r="C482" s="263"/>
      <c r="D482" s="264"/>
      <c r="E482" s="268"/>
      <c r="F482" s="269"/>
      <c r="G482" s="270"/>
      <c r="H482" s="268"/>
      <c r="I482" s="269"/>
      <c r="J482" s="270"/>
      <c r="K482" s="268"/>
      <c r="L482" s="269"/>
      <c r="M482" s="269"/>
      <c r="N482" s="269"/>
      <c r="O482" s="269"/>
      <c r="P482" s="270"/>
      <c r="Q482" s="60"/>
      <c r="R482" s="60"/>
      <c r="S482" s="60"/>
      <c r="T482" s="78"/>
      <c r="U482" s="60"/>
      <c r="V482" s="60"/>
      <c r="W482" s="60"/>
      <c r="X482" s="77"/>
      <c r="Y482" s="266"/>
      <c r="Z482" s="57"/>
    </row>
    <row r="483" spans="1:27" s="59" customFormat="1" ht="46.5" customHeight="1" x14ac:dyDescent="0.25">
      <c r="A483" s="57"/>
      <c r="B483" s="262" t="s">
        <v>574</v>
      </c>
      <c r="C483" s="263"/>
      <c r="D483" s="264"/>
      <c r="E483" s="268"/>
      <c r="F483" s="269"/>
      <c r="G483" s="270"/>
      <c r="H483" s="268"/>
      <c r="I483" s="269"/>
      <c r="J483" s="270"/>
      <c r="K483" s="268"/>
      <c r="L483" s="269"/>
      <c r="M483" s="269"/>
      <c r="N483" s="269"/>
      <c r="O483" s="269"/>
      <c r="P483" s="270"/>
      <c r="Q483" s="60"/>
      <c r="R483" s="60"/>
      <c r="S483" s="60"/>
      <c r="T483" s="78"/>
      <c r="U483" s="60"/>
      <c r="V483" s="60"/>
      <c r="W483" s="60"/>
      <c r="X483" s="77"/>
      <c r="Y483" s="266"/>
      <c r="Z483" s="57"/>
    </row>
    <row r="484" spans="1:27" s="59" customFormat="1" ht="75.75" customHeight="1" x14ac:dyDescent="0.25">
      <c r="A484" s="57"/>
      <c r="B484" s="262" t="s">
        <v>575</v>
      </c>
      <c r="C484" s="263"/>
      <c r="D484" s="264"/>
      <c r="E484" s="268"/>
      <c r="F484" s="269"/>
      <c r="G484" s="270"/>
      <c r="H484" s="268"/>
      <c r="I484" s="269"/>
      <c r="J484" s="270"/>
      <c r="K484" s="268"/>
      <c r="L484" s="269"/>
      <c r="M484" s="269"/>
      <c r="N484" s="269"/>
      <c r="O484" s="269"/>
      <c r="P484" s="270"/>
      <c r="Q484" s="60"/>
      <c r="R484" s="60"/>
      <c r="S484" s="60"/>
      <c r="T484" s="78"/>
      <c r="U484" s="60"/>
      <c r="V484" s="60"/>
      <c r="W484" s="60"/>
      <c r="X484" s="77"/>
      <c r="Y484" s="266"/>
      <c r="Z484" s="57"/>
    </row>
    <row r="485" spans="1:27" s="59" customFormat="1" ht="108.75" customHeight="1" x14ac:dyDescent="0.25">
      <c r="A485" s="57"/>
      <c r="B485" s="262" t="s">
        <v>577</v>
      </c>
      <c r="C485" s="263"/>
      <c r="D485" s="264"/>
      <c r="E485" s="268"/>
      <c r="F485" s="269"/>
      <c r="G485" s="270"/>
      <c r="H485" s="268"/>
      <c r="I485" s="269"/>
      <c r="J485" s="270"/>
      <c r="K485" s="268"/>
      <c r="L485" s="269"/>
      <c r="M485" s="269"/>
      <c r="N485" s="269"/>
      <c r="O485" s="269"/>
      <c r="P485" s="270"/>
      <c r="Q485" s="60"/>
      <c r="R485" s="60"/>
      <c r="S485" s="60"/>
      <c r="T485" s="78"/>
      <c r="U485" s="60"/>
      <c r="V485" s="60"/>
      <c r="W485" s="60"/>
      <c r="X485" s="77"/>
      <c r="Y485" s="267"/>
      <c r="Z485" s="57"/>
    </row>
    <row r="486" spans="1:27" x14ac:dyDescent="0.25">
      <c r="A486" s="277"/>
      <c r="B486" s="278" t="s">
        <v>215</v>
      </c>
      <c r="C486" s="260" t="s">
        <v>171</v>
      </c>
      <c r="D486" s="64" t="s">
        <v>18</v>
      </c>
      <c r="E486" s="16">
        <v>894.9</v>
      </c>
      <c r="F486" s="16">
        <v>903.4</v>
      </c>
      <c r="G486" s="16">
        <v>912.4</v>
      </c>
      <c r="H486" s="16">
        <v>930.64800000000002</v>
      </c>
      <c r="I486" s="16">
        <v>949.26096000000007</v>
      </c>
      <c r="J486" s="16">
        <v>968.24617920000003</v>
      </c>
      <c r="K486" s="16">
        <v>997.29356457600011</v>
      </c>
      <c r="L486" s="16">
        <v>1027.21237151328</v>
      </c>
      <c r="M486" s="16">
        <v>1058.0287426586783</v>
      </c>
      <c r="N486" s="16">
        <v>1100.3498923650254</v>
      </c>
      <c r="O486" s="16">
        <v>1144.3638880596266</v>
      </c>
      <c r="P486" s="16">
        <v>1190.1384435820116</v>
      </c>
      <c r="T486" s="277" t="s">
        <v>216</v>
      </c>
      <c r="X486" s="44"/>
      <c r="Y486" s="76"/>
      <c r="Z486" s="44"/>
    </row>
    <row r="487" spans="1:27" ht="31.5" customHeight="1" x14ac:dyDescent="0.25">
      <c r="A487" s="277"/>
      <c r="B487" s="278"/>
      <c r="C487" s="261"/>
      <c r="D487" s="64" t="s">
        <v>20</v>
      </c>
      <c r="E487" s="16">
        <v>903.36102820360611</v>
      </c>
      <c r="F487" s="16">
        <v>921.73394613962239</v>
      </c>
      <c r="G487" s="16">
        <v>940.19517100006374</v>
      </c>
      <c r="H487" s="16">
        <v>968.40102613006559</v>
      </c>
      <c r="I487" s="16">
        <v>997.45305691396754</v>
      </c>
      <c r="J487" s="16">
        <v>1027.3766486213865</v>
      </c>
      <c r="K487" s="16">
        <v>1068.4717145662421</v>
      </c>
      <c r="L487" s="16">
        <v>1111.2105831488918</v>
      </c>
      <c r="M487" s="16">
        <v>1155.6590064748475</v>
      </c>
      <c r="N487" s="16">
        <v>1213.4419567985899</v>
      </c>
      <c r="O487" s="16">
        <v>1274.1140546385195</v>
      </c>
      <c r="P487" s="16">
        <v>1337.8197573704456</v>
      </c>
      <c r="R487" s="3">
        <v>1020.2</v>
      </c>
      <c r="S487" s="12">
        <f t="shared" ref="S487" si="44">P487/R487*100</f>
        <v>131.13308737212756</v>
      </c>
      <c r="T487" s="277"/>
      <c r="X487" s="44"/>
      <c r="Y487" s="76"/>
      <c r="Z487" s="44"/>
    </row>
    <row r="488" spans="1:27" s="8" customFormat="1" ht="14.25" x14ac:dyDescent="0.2">
      <c r="A488" s="66" t="s">
        <v>217</v>
      </c>
      <c r="B488" s="296" t="s">
        <v>218</v>
      </c>
      <c r="C488" s="296"/>
      <c r="D488" s="296"/>
      <c r="E488" s="296"/>
      <c r="F488" s="296"/>
      <c r="G488" s="296"/>
      <c r="H488" s="296"/>
      <c r="I488" s="296"/>
      <c r="J488" s="296"/>
      <c r="K488" s="296"/>
      <c r="L488" s="296"/>
      <c r="M488" s="296"/>
      <c r="N488" s="296"/>
      <c r="O488" s="296"/>
      <c r="P488" s="296"/>
      <c r="R488" s="9"/>
      <c r="S488" s="9"/>
      <c r="T488" s="10"/>
      <c r="X488" s="10"/>
      <c r="Y488" s="10"/>
      <c r="Z488" s="10"/>
    </row>
    <row r="489" spans="1:27" s="53" customFormat="1" ht="28.5" customHeight="1" x14ac:dyDescent="0.25">
      <c r="A489" s="56" t="s">
        <v>219</v>
      </c>
      <c r="B489" s="273" t="s">
        <v>220</v>
      </c>
      <c r="C489" s="274"/>
      <c r="D489" s="274"/>
      <c r="E489" s="274"/>
      <c r="F489" s="274"/>
      <c r="G489" s="274"/>
      <c r="H489" s="274"/>
      <c r="I489" s="274"/>
      <c r="J489" s="274"/>
      <c r="K489" s="274"/>
      <c r="L489" s="274"/>
      <c r="M489" s="274"/>
      <c r="N489" s="274"/>
      <c r="O489" s="274"/>
      <c r="P489" s="274"/>
      <c r="Q489" s="274"/>
      <c r="R489" s="274"/>
      <c r="S489" s="274"/>
      <c r="T489" s="274"/>
      <c r="U489" s="274"/>
      <c r="V489" s="274"/>
      <c r="W489" s="274"/>
      <c r="X489" s="274"/>
      <c r="Y489" s="274"/>
      <c r="Z489" s="275"/>
    </row>
    <row r="490" spans="1:27" s="48" customFormat="1" ht="66" customHeight="1" x14ac:dyDescent="0.25">
      <c r="A490" s="57"/>
      <c r="B490" s="262" t="s">
        <v>583</v>
      </c>
      <c r="C490" s="263"/>
      <c r="D490" s="264"/>
      <c r="E490" s="268"/>
      <c r="F490" s="269"/>
      <c r="G490" s="270"/>
      <c r="H490" s="268"/>
      <c r="I490" s="269"/>
      <c r="J490" s="270"/>
      <c r="K490" s="268"/>
      <c r="L490" s="269"/>
      <c r="M490" s="269"/>
      <c r="N490" s="269"/>
      <c r="O490" s="269"/>
      <c r="P490" s="270"/>
      <c r="Q490" s="60"/>
      <c r="R490" s="60"/>
      <c r="S490" s="60"/>
      <c r="T490" s="78"/>
      <c r="U490" s="60"/>
      <c r="V490" s="60"/>
      <c r="W490" s="60"/>
      <c r="X490" s="77"/>
      <c r="Y490" s="265" t="s">
        <v>726</v>
      </c>
      <c r="Z490" s="47"/>
    </row>
    <row r="491" spans="1:27" s="48" customFormat="1" ht="105" customHeight="1" x14ac:dyDescent="0.25">
      <c r="A491" s="57"/>
      <c r="B491" s="262" t="s">
        <v>578</v>
      </c>
      <c r="C491" s="263"/>
      <c r="D491" s="264"/>
      <c r="E491" s="268"/>
      <c r="F491" s="269"/>
      <c r="G491" s="270"/>
      <c r="H491" s="268"/>
      <c r="I491" s="269"/>
      <c r="J491" s="270"/>
      <c r="K491" s="268"/>
      <c r="L491" s="269"/>
      <c r="M491" s="269"/>
      <c r="N491" s="269"/>
      <c r="O491" s="269"/>
      <c r="P491" s="270"/>
      <c r="Q491" s="60"/>
      <c r="R491" s="60"/>
      <c r="S491" s="60"/>
      <c r="T491" s="78"/>
      <c r="U491" s="60"/>
      <c r="V491" s="60"/>
      <c r="W491" s="60"/>
      <c r="X491" s="77"/>
      <c r="Y491" s="266"/>
      <c r="Z491" s="47"/>
    </row>
    <row r="492" spans="1:27" s="48" customFormat="1" ht="100.5" customHeight="1" x14ac:dyDescent="0.25">
      <c r="A492" s="57"/>
      <c r="B492" s="262" t="s">
        <v>579</v>
      </c>
      <c r="C492" s="263"/>
      <c r="D492" s="264"/>
      <c r="E492" s="268"/>
      <c r="F492" s="269"/>
      <c r="G492" s="270"/>
      <c r="H492" s="268"/>
      <c r="I492" s="269"/>
      <c r="J492" s="270"/>
      <c r="K492" s="268"/>
      <c r="L492" s="269"/>
      <c r="M492" s="269"/>
      <c r="N492" s="269"/>
      <c r="O492" s="269"/>
      <c r="P492" s="270"/>
      <c r="Q492" s="60"/>
      <c r="R492" s="60"/>
      <c r="S492" s="60"/>
      <c r="T492" s="78"/>
      <c r="U492" s="60"/>
      <c r="V492" s="60"/>
      <c r="W492" s="60"/>
      <c r="X492" s="77"/>
      <c r="Y492" s="266"/>
      <c r="Z492" s="47"/>
    </row>
    <row r="493" spans="1:27" s="48" customFormat="1" ht="45" customHeight="1" x14ac:dyDescent="0.25">
      <c r="A493" s="57"/>
      <c r="B493" s="262" t="s">
        <v>580</v>
      </c>
      <c r="C493" s="263"/>
      <c r="D493" s="264"/>
      <c r="E493" s="268"/>
      <c r="F493" s="269"/>
      <c r="G493" s="270"/>
      <c r="H493" s="268"/>
      <c r="I493" s="269"/>
      <c r="J493" s="270"/>
      <c r="K493" s="268"/>
      <c r="L493" s="269"/>
      <c r="M493" s="269"/>
      <c r="N493" s="269"/>
      <c r="O493" s="269"/>
      <c r="P493" s="270"/>
      <c r="Q493" s="60"/>
      <c r="R493" s="60"/>
      <c r="S493" s="60"/>
      <c r="T493" s="78"/>
      <c r="U493" s="60"/>
      <c r="V493" s="60"/>
      <c r="W493" s="60"/>
      <c r="X493" s="77"/>
      <c r="Y493" s="266"/>
      <c r="Z493" s="47"/>
    </row>
    <row r="494" spans="1:27" s="48" customFormat="1" ht="75.75" customHeight="1" x14ac:dyDescent="0.25">
      <c r="A494" s="57"/>
      <c r="B494" s="262" t="s">
        <v>581</v>
      </c>
      <c r="C494" s="263"/>
      <c r="D494" s="264"/>
      <c r="E494" s="268"/>
      <c r="F494" s="269"/>
      <c r="G494" s="270"/>
      <c r="H494" s="268"/>
      <c r="I494" s="269"/>
      <c r="J494" s="270"/>
      <c r="K494" s="268"/>
      <c r="L494" s="269"/>
      <c r="M494" s="269"/>
      <c r="N494" s="269"/>
      <c r="O494" s="269"/>
      <c r="P494" s="270"/>
      <c r="Q494" s="60"/>
      <c r="R494" s="60"/>
      <c r="S494" s="60"/>
      <c r="T494" s="78"/>
      <c r="U494" s="60"/>
      <c r="V494" s="60"/>
      <c r="W494" s="60"/>
      <c r="X494" s="77"/>
      <c r="Y494" s="266"/>
      <c r="Z494" s="47"/>
    </row>
    <row r="495" spans="1:27" s="48" customFormat="1" ht="38.25" customHeight="1" x14ac:dyDescent="0.25">
      <c r="A495" s="57"/>
      <c r="B495" s="262" t="s">
        <v>582</v>
      </c>
      <c r="C495" s="263"/>
      <c r="D495" s="264"/>
      <c r="E495" s="268"/>
      <c r="F495" s="269"/>
      <c r="G495" s="270"/>
      <c r="H495" s="268"/>
      <c r="I495" s="269"/>
      <c r="J495" s="270"/>
      <c r="K495" s="268"/>
      <c r="L495" s="269"/>
      <c r="M495" s="269"/>
      <c r="N495" s="269"/>
      <c r="O495" s="269"/>
      <c r="P495" s="270"/>
      <c r="Q495" s="77"/>
      <c r="R495" s="60"/>
      <c r="S495" s="60"/>
      <c r="T495" s="60"/>
      <c r="U495" s="77"/>
      <c r="V495" s="60"/>
      <c r="W495" s="60"/>
      <c r="X495" s="77"/>
      <c r="Y495" s="266"/>
      <c r="Z495" s="47"/>
      <c r="AA495" s="47"/>
    </row>
    <row r="496" spans="1:27" s="48" customFormat="1" ht="44.25" customHeight="1" x14ac:dyDescent="0.25">
      <c r="A496" s="57"/>
      <c r="B496" s="262" t="s">
        <v>584</v>
      </c>
      <c r="C496" s="263"/>
      <c r="D496" s="264"/>
      <c r="E496" s="268"/>
      <c r="F496" s="269"/>
      <c r="G496" s="270"/>
      <c r="H496" s="268"/>
      <c r="I496" s="269"/>
      <c r="J496" s="270"/>
      <c r="K496" s="268"/>
      <c r="L496" s="269"/>
      <c r="M496" s="269"/>
      <c r="N496" s="269"/>
      <c r="O496" s="269"/>
      <c r="P496" s="270"/>
      <c r="Q496" s="77"/>
      <c r="R496" s="60"/>
      <c r="S496" s="60"/>
      <c r="T496" s="60"/>
      <c r="U496" s="77"/>
      <c r="V496" s="60"/>
      <c r="W496" s="60"/>
      <c r="X496" s="77"/>
      <c r="Y496" s="267"/>
      <c r="Z496" s="47"/>
      <c r="AA496" s="47"/>
    </row>
    <row r="497" spans="1:26" x14ac:dyDescent="0.25">
      <c r="A497" s="277"/>
      <c r="B497" s="278" t="s">
        <v>221</v>
      </c>
      <c r="C497" s="260" t="s">
        <v>222</v>
      </c>
      <c r="D497" s="64" t="s">
        <v>18</v>
      </c>
      <c r="E497" s="16">
        <v>663</v>
      </c>
      <c r="F497" s="16">
        <v>676.26</v>
      </c>
      <c r="G497" s="16">
        <v>689.78520000000003</v>
      </c>
      <c r="H497" s="16">
        <v>710.47875600000009</v>
      </c>
      <c r="I497" s="16">
        <v>731.79311868000013</v>
      </c>
      <c r="J497" s="16">
        <v>753.74691224040021</v>
      </c>
      <c r="K497" s="16">
        <v>783.89678873001628</v>
      </c>
      <c r="L497" s="16">
        <v>815.25266027921691</v>
      </c>
      <c r="M497" s="16">
        <v>847.86276669038557</v>
      </c>
      <c r="N497" s="16">
        <v>890.25590502490491</v>
      </c>
      <c r="O497" s="16">
        <v>934.76870027615018</v>
      </c>
      <c r="P497" s="16">
        <v>981.50713528995777</v>
      </c>
      <c r="T497" s="277" t="s">
        <v>223</v>
      </c>
      <c r="X497" s="44"/>
      <c r="Y497" s="76"/>
      <c r="Z497" s="44"/>
    </row>
    <row r="498" spans="1:26" x14ac:dyDescent="0.25">
      <c r="A498" s="277"/>
      <c r="B498" s="278"/>
      <c r="C498" s="261"/>
      <c r="D498" s="64" t="s">
        <v>20</v>
      </c>
      <c r="E498" s="16">
        <v>669.5</v>
      </c>
      <c r="F498" s="16">
        <v>689.58500000000004</v>
      </c>
      <c r="G498" s="16">
        <v>710.27255000000002</v>
      </c>
      <c r="H498" s="16">
        <v>738.6834520000001</v>
      </c>
      <c r="I498" s="16">
        <v>768.23079008000013</v>
      </c>
      <c r="J498" s="16">
        <v>798.96002168320013</v>
      </c>
      <c r="K498" s="16">
        <v>838.90802276736019</v>
      </c>
      <c r="L498" s="16">
        <v>880.85342390572828</v>
      </c>
      <c r="M498" s="16">
        <v>924.89609510101468</v>
      </c>
      <c r="N498" s="16">
        <v>980.38986080707559</v>
      </c>
      <c r="O498" s="16">
        <v>1049.017151063571</v>
      </c>
      <c r="P498" s="16">
        <v>1132.9385231486567</v>
      </c>
      <c r="T498" s="277"/>
      <c r="X498" s="44"/>
      <c r="Y498" s="76"/>
      <c r="Z498" s="44"/>
    </row>
    <row r="499" spans="1:26" s="53" customFormat="1" ht="28.5" x14ac:dyDescent="0.25">
      <c r="A499" s="56" t="s">
        <v>224</v>
      </c>
      <c r="B499" s="273" t="s">
        <v>225</v>
      </c>
      <c r="C499" s="274"/>
      <c r="D499" s="274"/>
      <c r="E499" s="274"/>
      <c r="F499" s="274"/>
      <c r="G499" s="274"/>
      <c r="H499" s="274"/>
      <c r="I499" s="274"/>
      <c r="J499" s="274"/>
      <c r="K499" s="274"/>
      <c r="L499" s="274"/>
      <c r="M499" s="274"/>
      <c r="N499" s="274"/>
      <c r="O499" s="274"/>
      <c r="P499" s="274"/>
      <c r="Q499" s="274"/>
      <c r="R499" s="274"/>
      <c r="S499" s="274"/>
      <c r="T499" s="274"/>
      <c r="U499" s="274"/>
      <c r="V499" s="274"/>
      <c r="W499" s="274"/>
      <c r="X499" s="274"/>
      <c r="Y499" s="274"/>
      <c r="Z499" s="275"/>
    </row>
    <row r="500" spans="1:26" s="48" customFormat="1" x14ac:dyDescent="0.25">
      <c r="A500" s="57"/>
      <c r="B500" s="262" t="s">
        <v>597</v>
      </c>
      <c r="C500" s="263"/>
      <c r="D500" s="264"/>
      <c r="E500" s="268"/>
      <c r="F500" s="269"/>
      <c r="G500" s="270"/>
      <c r="H500" s="268"/>
      <c r="I500" s="269"/>
      <c r="J500" s="270"/>
      <c r="K500" s="268"/>
      <c r="L500" s="269"/>
      <c r="M500" s="269"/>
      <c r="N500" s="269"/>
      <c r="O500" s="269"/>
      <c r="P500" s="270"/>
      <c r="Q500" s="60"/>
      <c r="R500" s="60"/>
      <c r="S500" s="60"/>
      <c r="T500" s="77"/>
      <c r="U500" s="60"/>
      <c r="V500" s="60"/>
      <c r="W500" s="60"/>
      <c r="X500" s="77"/>
      <c r="Y500" s="265" t="s">
        <v>713</v>
      </c>
      <c r="Z500" s="47"/>
    </row>
    <row r="501" spans="1:26" s="48" customFormat="1" x14ac:dyDescent="0.25">
      <c r="A501" s="57"/>
      <c r="B501" s="262" t="s">
        <v>585</v>
      </c>
      <c r="C501" s="263"/>
      <c r="D501" s="264"/>
      <c r="E501" s="268"/>
      <c r="F501" s="269"/>
      <c r="G501" s="270"/>
      <c r="H501" s="268"/>
      <c r="I501" s="269"/>
      <c r="J501" s="270"/>
      <c r="K501" s="268"/>
      <c r="L501" s="269"/>
      <c r="M501" s="269"/>
      <c r="N501" s="269"/>
      <c r="O501" s="269"/>
      <c r="P501" s="270"/>
      <c r="Q501" s="60"/>
      <c r="R501" s="60"/>
      <c r="S501" s="60"/>
      <c r="T501" s="77"/>
      <c r="U501" s="60"/>
      <c r="V501" s="60"/>
      <c r="W501" s="60"/>
      <c r="X501" s="77"/>
      <c r="Y501" s="266"/>
      <c r="Z501" s="47"/>
    </row>
    <row r="502" spans="1:26" s="48" customFormat="1" x14ac:dyDescent="0.25">
      <c r="A502" s="57"/>
      <c r="B502" s="262" t="s">
        <v>586</v>
      </c>
      <c r="C502" s="263"/>
      <c r="D502" s="264"/>
      <c r="E502" s="268"/>
      <c r="F502" s="269"/>
      <c r="G502" s="270"/>
      <c r="H502" s="268"/>
      <c r="I502" s="269"/>
      <c r="J502" s="270"/>
      <c r="K502" s="268"/>
      <c r="L502" s="269"/>
      <c r="M502" s="269"/>
      <c r="N502" s="269"/>
      <c r="O502" s="269"/>
      <c r="P502" s="270"/>
      <c r="Q502" s="60"/>
      <c r="R502" s="60"/>
      <c r="S502" s="60"/>
      <c r="T502" s="77"/>
      <c r="U502" s="60"/>
      <c r="V502" s="60"/>
      <c r="W502" s="60"/>
      <c r="X502" s="77"/>
      <c r="Y502" s="266"/>
      <c r="Z502" s="47"/>
    </row>
    <row r="503" spans="1:26" s="48" customFormat="1" x14ac:dyDescent="0.25">
      <c r="A503" s="57"/>
      <c r="B503" s="262" t="s">
        <v>587</v>
      </c>
      <c r="C503" s="263"/>
      <c r="D503" s="264"/>
      <c r="E503" s="268"/>
      <c r="F503" s="269"/>
      <c r="G503" s="270"/>
      <c r="H503" s="268"/>
      <c r="I503" s="269"/>
      <c r="J503" s="270"/>
      <c r="K503" s="268"/>
      <c r="L503" s="269"/>
      <c r="M503" s="269"/>
      <c r="N503" s="269"/>
      <c r="O503" s="269"/>
      <c r="P503" s="270"/>
      <c r="Q503" s="60"/>
      <c r="R503" s="60"/>
      <c r="S503" s="60"/>
      <c r="T503" s="77"/>
      <c r="U503" s="60"/>
      <c r="V503" s="60"/>
      <c r="W503" s="60"/>
      <c r="X503" s="77"/>
      <c r="Y503" s="266"/>
      <c r="Z503" s="47"/>
    </row>
    <row r="504" spans="1:26" s="48" customFormat="1" x14ac:dyDescent="0.25">
      <c r="A504" s="57"/>
      <c r="B504" s="262" t="s">
        <v>588</v>
      </c>
      <c r="C504" s="263"/>
      <c r="D504" s="264"/>
      <c r="E504" s="268"/>
      <c r="F504" s="269"/>
      <c r="G504" s="270"/>
      <c r="H504" s="268"/>
      <c r="I504" s="269"/>
      <c r="J504" s="270"/>
      <c r="K504" s="268"/>
      <c r="L504" s="269"/>
      <c r="M504" s="269"/>
      <c r="N504" s="269"/>
      <c r="O504" s="269"/>
      <c r="P504" s="270"/>
      <c r="Q504" s="60"/>
      <c r="R504" s="60"/>
      <c r="S504" s="60"/>
      <c r="T504" s="77"/>
      <c r="U504" s="60"/>
      <c r="V504" s="60"/>
      <c r="W504" s="60"/>
      <c r="X504" s="77"/>
      <c r="Y504" s="266"/>
      <c r="Z504" s="47"/>
    </row>
    <row r="505" spans="1:26" s="48" customFormat="1" x14ac:dyDescent="0.25">
      <c r="A505" s="57"/>
      <c r="B505" s="262" t="s">
        <v>589</v>
      </c>
      <c r="C505" s="263"/>
      <c r="D505" s="264"/>
      <c r="E505" s="268"/>
      <c r="F505" s="269"/>
      <c r="G505" s="270"/>
      <c r="H505" s="268"/>
      <c r="I505" s="269"/>
      <c r="J505" s="270"/>
      <c r="K505" s="268"/>
      <c r="L505" s="269"/>
      <c r="M505" s="269"/>
      <c r="N505" s="269"/>
      <c r="O505" s="269"/>
      <c r="P505" s="270"/>
      <c r="Q505" s="60"/>
      <c r="R505" s="60"/>
      <c r="S505" s="60"/>
      <c r="T505" s="77"/>
      <c r="U505" s="60"/>
      <c r="V505" s="60"/>
      <c r="W505" s="60"/>
      <c r="X505" s="77"/>
      <c r="Y505" s="266"/>
      <c r="Z505" s="47"/>
    </row>
    <row r="506" spans="1:26" s="48" customFormat="1" x14ac:dyDescent="0.25">
      <c r="A506" s="57"/>
      <c r="B506" s="262" t="s">
        <v>590</v>
      </c>
      <c r="C506" s="263"/>
      <c r="D506" s="264"/>
      <c r="E506" s="268"/>
      <c r="F506" s="269"/>
      <c r="G506" s="270"/>
      <c r="H506" s="268"/>
      <c r="I506" s="269"/>
      <c r="J506" s="270"/>
      <c r="K506" s="268"/>
      <c r="L506" s="269"/>
      <c r="M506" s="269"/>
      <c r="N506" s="269"/>
      <c r="O506" s="269"/>
      <c r="P506" s="270"/>
      <c r="Q506" s="60"/>
      <c r="R506" s="60"/>
      <c r="S506" s="60"/>
      <c r="T506" s="77"/>
      <c r="U506" s="60"/>
      <c r="V506" s="60"/>
      <c r="W506" s="60"/>
      <c r="X506" s="77"/>
      <c r="Y506" s="266"/>
      <c r="Z506" s="47"/>
    </row>
    <row r="507" spans="1:26" s="48" customFormat="1" x14ac:dyDescent="0.25">
      <c r="A507" s="57"/>
      <c r="B507" s="262" t="s">
        <v>591</v>
      </c>
      <c r="C507" s="263"/>
      <c r="D507" s="264"/>
      <c r="E507" s="268"/>
      <c r="F507" s="269"/>
      <c r="G507" s="270"/>
      <c r="H507" s="268"/>
      <c r="I507" s="269"/>
      <c r="J507" s="270"/>
      <c r="K507" s="268"/>
      <c r="L507" s="269"/>
      <c r="M507" s="269"/>
      <c r="N507" s="269"/>
      <c r="O507" s="269"/>
      <c r="P507" s="270"/>
      <c r="Q507" s="60"/>
      <c r="R507" s="60"/>
      <c r="S507" s="60"/>
      <c r="T507" s="77"/>
      <c r="U507" s="60"/>
      <c r="V507" s="60"/>
      <c r="W507" s="60"/>
      <c r="X507" s="77"/>
      <c r="Y507" s="266"/>
      <c r="Z507" s="47"/>
    </row>
    <row r="508" spans="1:26" s="48" customFormat="1" x14ac:dyDescent="0.25">
      <c r="A508" s="57"/>
      <c r="B508" s="262" t="s">
        <v>592</v>
      </c>
      <c r="C508" s="263"/>
      <c r="D508" s="264"/>
      <c r="E508" s="268"/>
      <c r="F508" s="269"/>
      <c r="G508" s="270"/>
      <c r="H508" s="268"/>
      <c r="I508" s="269"/>
      <c r="J508" s="270"/>
      <c r="K508" s="268"/>
      <c r="L508" s="269"/>
      <c r="M508" s="269"/>
      <c r="N508" s="269"/>
      <c r="O508" s="269"/>
      <c r="P508" s="270"/>
      <c r="Q508" s="60"/>
      <c r="R508" s="60"/>
      <c r="S508" s="60"/>
      <c r="T508" s="77"/>
      <c r="U508" s="60"/>
      <c r="V508" s="60"/>
      <c r="W508" s="60"/>
      <c r="X508" s="77"/>
      <c r="Y508" s="266"/>
      <c r="Z508" s="47"/>
    </row>
    <row r="509" spans="1:26" s="48" customFormat="1" x14ac:dyDescent="0.25">
      <c r="A509" s="57"/>
      <c r="B509" s="262" t="s">
        <v>593</v>
      </c>
      <c r="C509" s="263"/>
      <c r="D509" s="264"/>
      <c r="E509" s="268"/>
      <c r="F509" s="269"/>
      <c r="G509" s="270"/>
      <c r="H509" s="268"/>
      <c r="I509" s="269"/>
      <c r="J509" s="270"/>
      <c r="K509" s="268"/>
      <c r="L509" s="269"/>
      <c r="M509" s="269"/>
      <c r="N509" s="269"/>
      <c r="O509" s="269"/>
      <c r="P509" s="270"/>
      <c r="Q509" s="60"/>
      <c r="R509" s="60"/>
      <c r="S509" s="60"/>
      <c r="T509" s="77"/>
      <c r="U509" s="60"/>
      <c r="V509" s="60"/>
      <c r="W509" s="60"/>
      <c r="X509" s="77"/>
      <c r="Y509" s="266"/>
      <c r="Z509" s="47"/>
    </row>
    <row r="510" spans="1:26" s="48" customFormat="1" x14ac:dyDescent="0.25">
      <c r="A510" s="57"/>
      <c r="B510" s="262" t="s">
        <v>594</v>
      </c>
      <c r="C510" s="263"/>
      <c r="D510" s="264"/>
      <c r="E510" s="268"/>
      <c r="F510" s="269"/>
      <c r="G510" s="270"/>
      <c r="H510" s="268"/>
      <c r="I510" s="269"/>
      <c r="J510" s="270"/>
      <c r="K510" s="268"/>
      <c r="L510" s="269"/>
      <c r="M510" s="269"/>
      <c r="N510" s="269"/>
      <c r="O510" s="269"/>
      <c r="P510" s="270"/>
      <c r="Q510" s="60"/>
      <c r="R510" s="60"/>
      <c r="S510" s="60"/>
      <c r="T510" s="77"/>
      <c r="U510" s="60"/>
      <c r="V510" s="60"/>
      <c r="W510" s="60"/>
      <c r="X510" s="77"/>
      <c r="Y510" s="266"/>
      <c r="Z510" s="47"/>
    </row>
    <row r="511" spans="1:26" s="48" customFormat="1" x14ac:dyDescent="0.25">
      <c r="A511" s="57"/>
      <c r="B511" s="262" t="s">
        <v>595</v>
      </c>
      <c r="C511" s="263"/>
      <c r="D511" s="264"/>
      <c r="E511" s="268"/>
      <c r="F511" s="269"/>
      <c r="G511" s="270"/>
      <c r="H511" s="268"/>
      <c r="I511" s="269"/>
      <c r="J511" s="270"/>
      <c r="K511" s="268"/>
      <c r="L511" s="269"/>
      <c r="M511" s="269"/>
      <c r="N511" s="269"/>
      <c r="O511" s="269"/>
      <c r="P511" s="270"/>
      <c r="Q511" s="60"/>
      <c r="R511" s="60"/>
      <c r="S511" s="60"/>
      <c r="T511" s="77"/>
      <c r="U511" s="60"/>
      <c r="V511" s="60"/>
      <c r="W511" s="60"/>
      <c r="X511" s="77"/>
      <c r="Y511" s="266"/>
      <c r="Z511" s="47"/>
    </row>
    <row r="512" spans="1:26" s="48" customFormat="1" x14ac:dyDescent="0.25">
      <c r="A512" s="57"/>
      <c r="B512" s="262" t="s">
        <v>596</v>
      </c>
      <c r="C512" s="263"/>
      <c r="D512" s="264"/>
      <c r="E512" s="268"/>
      <c r="F512" s="269"/>
      <c r="G512" s="270"/>
      <c r="H512" s="268"/>
      <c r="I512" s="269"/>
      <c r="J512" s="270"/>
      <c r="K512" s="268"/>
      <c r="L512" s="269"/>
      <c r="M512" s="269"/>
      <c r="N512" s="269"/>
      <c r="O512" s="269"/>
      <c r="P512" s="270"/>
      <c r="Q512" s="60"/>
      <c r="R512" s="60"/>
      <c r="S512" s="60"/>
      <c r="T512" s="77"/>
      <c r="U512" s="60"/>
      <c r="V512" s="60"/>
      <c r="W512" s="60"/>
      <c r="X512" s="77"/>
      <c r="Y512" s="266"/>
      <c r="Z512" s="47"/>
    </row>
    <row r="513" spans="1:26" s="48" customFormat="1" x14ac:dyDescent="0.25">
      <c r="A513" s="57"/>
      <c r="B513" s="262" t="s">
        <v>598</v>
      </c>
      <c r="C513" s="263"/>
      <c r="D513" s="264"/>
      <c r="E513" s="268"/>
      <c r="F513" s="269"/>
      <c r="G513" s="270"/>
      <c r="H513" s="268"/>
      <c r="I513" s="269"/>
      <c r="J513" s="270"/>
      <c r="K513" s="268"/>
      <c r="L513" s="269"/>
      <c r="M513" s="269"/>
      <c r="N513" s="269"/>
      <c r="O513" s="269"/>
      <c r="P513" s="270"/>
      <c r="Q513" s="60"/>
      <c r="R513" s="60"/>
      <c r="S513" s="60"/>
      <c r="T513" s="77"/>
      <c r="U513" s="60"/>
      <c r="V513" s="60"/>
      <c r="W513" s="60"/>
      <c r="X513" s="77"/>
      <c r="Y513" s="267"/>
      <c r="Z513" s="47"/>
    </row>
    <row r="514" spans="1:26" x14ac:dyDescent="0.25">
      <c r="A514" s="277"/>
      <c r="B514" s="278" t="s">
        <v>226</v>
      </c>
      <c r="C514" s="260" t="s">
        <v>171</v>
      </c>
      <c r="D514" s="64" t="s">
        <v>18</v>
      </c>
      <c r="E514" s="16">
        <v>3200.6345610096005</v>
      </c>
      <c r="F514" s="16">
        <v>3411.9596585348204</v>
      </c>
      <c r="G514" s="16">
        <v>3640.8100287117268</v>
      </c>
      <c r="H514" s="16">
        <v>3886.5647056497678</v>
      </c>
      <c r="I514" s="16">
        <v>4148.9078232811271</v>
      </c>
      <c r="J514" s="16">
        <v>4428.9591013526024</v>
      </c>
      <c r="K514" s="16">
        <v>4730.1283202445793</v>
      </c>
      <c r="L514" s="16">
        <v>5051.7770460212114</v>
      </c>
      <c r="M514" s="16">
        <v>5395.2978851506541</v>
      </c>
      <c r="N514" s="16">
        <v>5762.1781413408989</v>
      </c>
      <c r="O514" s="16">
        <v>6154.0062549520808</v>
      </c>
      <c r="P514" s="16">
        <v>6572.4786802888229</v>
      </c>
      <c r="T514" s="277" t="s">
        <v>19</v>
      </c>
      <c r="X514" s="44"/>
      <c r="Y514" s="76"/>
      <c r="Z514" s="44"/>
    </row>
    <row r="515" spans="1:26" x14ac:dyDescent="0.25">
      <c r="A515" s="277"/>
      <c r="B515" s="278"/>
      <c r="C515" s="261"/>
      <c r="D515" s="64" t="s">
        <v>20</v>
      </c>
      <c r="E515" s="16">
        <v>3203.7931956476164</v>
      </c>
      <c r="F515" s="16">
        <v>3428.6482172909491</v>
      </c>
      <c r="G515" s="16">
        <v>3679.9544170255062</v>
      </c>
      <c r="H515" s="16">
        <v>3955.9509983024191</v>
      </c>
      <c r="I515" s="16">
        <v>4252.6473231751006</v>
      </c>
      <c r="J515" s="16">
        <v>4571.5958724132333</v>
      </c>
      <c r="K515" s="16">
        <v>4937.3235422062926</v>
      </c>
      <c r="L515" s="16">
        <v>5332.3094255827964</v>
      </c>
      <c r="M515" s="16">
        <v>5758.8941796294203</v>
      </c>
      <c r="N515" s="16">
        <v>6219.6057139997747</v>
      </c>
      <c r="O515" s="16">
        <v>6717.1741711197574</v>
      </c>
      <c r="P515" s="16">
        <v>7254.5481048093388</v>
      </c>
      <c r="T515" s="277"/>
      <c r="X515" s="44"/>
      <c r="Y515" s="76"/>
      <c r="Z515" s="44"/>
    </row>
    <row r="516" spans="1:26" x14ac:dyDescent="0.25">
      <c r="A516" s="277"/>
      <c r="B516" s="278" t="s">
        <v>227</v>
      </c>
      <c r="C516" s="260" t="s">
        <v>171</v>
      </c>
      <c r="D516" s="64" t="s">
        <v>18</v>
      </c>
      <c r="E516" s="16">
        <v>1413.9108108519033</v>
      </c>
      <c r="F516" s="16">
        <v>1533.5729105959215</v>
      </c>
      <c r="G516" s="16">
        <v>1668.2574178960974</v>
      </c>
      <c r="H516" s="16">
        <v>1815.0640706709542</v>
      </c>
      <c r="I516" s="16">
        <v>1974.7897088899983</v>
      </c>
      <c r="J516" s="16">
        <v>2148.5712032723181</v>
      </c>
      <c r="K516" s="16">
        <v>2339.7940403635544</v>
      </c>
      <c r="L516" s="16">
        <v>2548.0357099559105</v>
      </c>
      <c r="M516" s="16">
        <v>2774.8108881419867</v>
      </c>
      <c r="N516" s="16">
        <v>3021.7690571866233</v>
      </c>
      <c r="O516" s="16">
        <v>3290.7065032762325</v>
      </c>
      <c r="P516" s="16">
        <v>3583.5793820678173</v>
      </c>
      <c r="T516" s="277" t="s">
        <v>19</v>
      </c>
      <c r="X516" s="44"/>
      <c r="Y516" s="76"/>
      <c r="Z516" s="44"/>
    </row>
    <row r="517" spans="1:26" x14ac:dyDescent="0.25">
      <c r="A517" s="277"/>
      <c r="B517" s="278"/>
      <c r="C517" s="261"/>
      <c r="D517" s="64" t="s">
        <v>20</v>
      </c>
      <c r="E517" s="16">
        <v>1415.3396797672081</v>
      </c>
      <c r="F517" s="16">
        <v>1536.6894885707688</v>
      </c>
      <c r="G517" s="16">
        <v>1674.887047656915</v>
      </c>
      <c r="H517" s="16">
        <v>1825.6268819460374</v>
      </c>
      <c r="I517" s="16">
        <v>1989.933301321181</v>
      </c>
      <c r="J517" s="16">
        <v>2169.0272984400876</v>
      </c>
      <c r="K517" s="16">
        <v>2366.4087825981355</v>
      </c>
      <c r="L517" s="16">
        <v>2581.7519818145656</v>
      </c>
      <c r="M517" s="16">
        <v>2816.691412159691</v>
      </c>
      <c r="N517" s="16">
        <v>3073.0103306662227</v>
      </c>
      <c r="O517" s="16">
        <v>3352.6542707568487</v>
      </c>
      <c r="P517" s="16">
        <v>3657.7458093957221</v>
      </c>
      <c r="T517" s="277"/>
      <c r="X517" s="44"/>
      <c r="Y517" s="76"/>
      <c r="Z517" s="44"/>
    </row>
    <row r="518" spans="1:26" s="53" customFormat="1" ht="28.5" x14ac:dyDescent="0.25">
      <c r="A518" s="56" t="s">
        <v>228</v>
      </c>
      <c r="B518" s="273" t="s">
        <v>229</v>
      </c>
      <c r="C518" s="274"/>
      <c r="D518" s="274"/>
      <c r="E518" s="274"/>
      <c r="F518" s="274"/>
      <c r="G518" s="274"/>
      <c r="H518" s="274"/>
      <c r="I518" s="274"/>
      <c r="J518" s="274"/>
      <c r="K518" s="274"/>
      <c r="L518" s="274"/>
      <c r="M518" s="274"/>
      <c r="N518" s="274"/>
      <c r="O518" s="274"/>
      <c r="P518" s="274"/>
      <c r="Q518" s="274"/>
      <c r="R518" s="274"/>
      <c r="S518" s="274"/>
      <c r="T518" s="274"/>
      <c r="U518" s="274"/>
      <c r="V518" s="274"/>
      <c r="W518" s="274"/>
      <c r="X518" s="274"/>
      <c r="Y518" s="274"/>
      <c r="Z518" s="275"/>
    </row>
    <row r="519" spans="1:26" s="48" customFormat="1" x14ac:dyDescent="0.25">
      <c r="A519" s="57"/>
      <c r="B519" s="262" t="s">
        <v>602</v>
      </c>
      <c r="C519" s="263"/>
      <c r="D519" s="264"/>
      <c r="E519" s="268"/>
      <c r="F519" s="269"/>
      <c r="G519" s="270"/>
      <c r="H519" s="268"/>
      <c r="I519" s="269"/>
      <c r="J519" s="270"/>
      <c r="K519" s="268"/>
      <c r="L519" s="269"/>
      <c r="M519" s="269"/>
      <c r="N519" s="269"/>
      <c r="O519" s="269"/>
      <c r="P519" s="270"/>
      <c r="Q519" s="60"/>
      <c r="R519" s="60"/>
      <c r="S519" s="60"/>
      <c r="T519" s="77"/>
      <c r="U519" s="60"/>
      <c r="V519" s="60"/>
      <c r="W519" s="60"/>
      <c r="X519" s="77"/>
      <c r="Y519" s="265" t="s">
        <v>727</v>
      </c>
      <c r="Z519" s="47"/>
    </row>
    <row r="520" spans="1:26" s="48" customFormat="1" x14ac:dyDescent="0.25">
      <c r="A520" s="57"/>
      <c r="B520" s="262" t="s">
        <v>599</v>
      </c>
      <c r="C520" s="263"/>
      <c r="D520" s="264"/>
      <c r="E520" s="82"/>
      <c r="F520" s="83"/>
      <c r="G520" s="84"/>
      <c r="H520" s="268"/>
      <c r="I520" s="269"/>
      <c r="J520" s="270"/>
      <c r="K520" s="268"/>
      <c r="L520" s="269"/>
      <c r="M520" s="269"/>
      <c r="N520" s="269"/>
      <c r="O520" s="269"/>
      <c r="P520" s="270"/>
      <c r="Q520" s="60"/>
      <c r="R520" s="60"/>
      <c r="S520" s="60"/>
      <c r="T520" s="77"/>
      <c r="U520" s="60"/>
      <c r="V520" s="60"/>
      <c r="W520" s="60"/>
      <c r="X520" s="77"/>
      <c r="Y520" s="266"/>
      <c r="Z520" s="47"/>
    </row>
    <row r="521" spans="1:26" s="48" customFormat="1" x14ac:dyDescent="0.25">
      <c r="A521" s="57"/>
      <c r="B521" s="262" t="s">
        <v>600</v>
      </c>
      <c r="C521" s="263"/>
      <c r="D521" s="264"/>
      <c r="E521" s="268"/>
      <c r="F521" s="269"/>
      <c r="G521" s="270"/>
      <c r="H521" s="268"/>
      <c r="I521" s="269"/>
      <c r="J521" s="270"/>
      <c r="K521" s="268"/>
      <c r="L521" s="269"/>
      <c r="M521" s="269"/>
      <c r="N521" s="269"/>
      <c r="O521" s="269"/>
      <c r="P521" s="270"/>
      <c r="Q521" s="60"/>
      <c r="R521" s="60"/>
      <c r="S521" s="60"/>
      <c r="T521" s="77"/>
      <c r="U521" s="60"/>
      <c r="V521" s="60"/>
      <c r="W521" s="60"/>
      <c r="X521" s="77"/>
      <c r="Y521" s="266"/>
      <c r="Z521" s="47"/>
    </row>
    <row r="522" spans="1:26" s="48" customFormat="1" x14ac:dyDescent="0.25">
      <c r="A522" s="57"/>
      <c r="B522" s="262" t="s">
        <v>601</v>
      </c>
      <c r="C522" s="263"/>
      <c r="D522" s="264"/>
      <c r="E522" s="268"/>
      <c r="F522" s="269"/>
      <c r="G522" s="270"/>
      <c r="H522" s="268"/>
      <c r="I522" s="269"/>
      <c r="J522" s="270"/>
      <c r="K522" s="268"/>
      <c r="L522" s="269"/>
      <c r="M522" s="269"/>
      <c r="N522" s="269"/>
      <c r="O522" s="269"/>
      <c r="P522" s="270"/>
      <c r="Q522" s="60"/>
      <c r="R522" s="60"/>
      <c r="S522" s="60"/>
      <c r="T522" s="77"/>
      <c r="U522" s="60"/>
      <c r="V522" s="60"/>
      <c r="W522" s="60"/>
      <c r="X522" s="77"/>
      <c r="Y522" s="266"/>
      <c r="Z522" s="47"/>
    </row>
    <row r="523" spans="1:26" s="48" customFormat="1" x14ac:dyDescent="0.25">
      <c r="A523" s="57"/>
      <c r="B523" s="262" t="s">
        <v>603</v>
      </c>
      <c r="C523" s="263"/>
      <c r="D523" s="264"/>
      <c r="E523" s="268"/>
      <c r="F523" s="269"/>
      <c r="G523" s="270"/>
      <c r="H523" s="268"/>
      <c r="I523" s="269"/>
      <c r="J523" s="270"/>
      <c r="K523" s="268"/>
      <c r="L523" s="269"/>
      <c r="M523" s="269"/>
      <c r="N523" s="269"/>
      <c r="O523" s="269"/>
      <c r="P523" s="270"/>
      <c r="Q523" s="60"/>
      <c r="R523" s="60"/>
      <c r="S523" s="60"/>
      <c r="T523" s="77"/>
      <c r="U523" s="60"/>
      <c r="V523" s="60"/>
      <c r="W523" s="60"/>
      <c r="X523" s="77"/>
      <c r="Y523" s="267"/>
      <c r="Z523" s="47"/>
    </row>
    <row r="524" spans="1:26" x14ac:dyDescent="0.25">
      <c r="A524" s="293"/>
      <c r="B524" s="278" t="s">
        <v>230</v>
      </c>
      <c r="C524" s="294" t="s">
        <v>7</v>
      </c>
      <c r="D524" s="64" t="s">
        <v>18</v>
      </c>
      <c r="E524" s="38">
        <v>49.455000000000005</v>
      </c>
      <c r="F524" s="38">
        <v>51.92775000000001</v>
      </c>
      <c r="G524" s="38">
        <v>54.524137500000016</v>
      </c>
      <c r="H524" s="38">
        <v>57.250344375000019</v>
      </c>
      <c r="I524" s="38">
        <v>60.112861593750026</v>
      </c>
      <c r="J524" s="38">
        <v>63.118504673437528</v>
      </c>
      <c r="K524" s="38">
        <v>66.274429907109408</v>
      </c>
      <c r="L524" s="38">
        <v>69.588151402464888</v>
      </c>
      <c r="M524" s="38">
        <v>73.067558972588131</v>
      </c>
      <c r="N524" s="38">
        <v>76.720936921217543</v>
      </c>
      <c r="O524" s="38">
        <v>80.556983767278425</v>
      </c>
      <c r="P524" s="38">
        <v>84.584832955642355</v>
      </c>
      <c r="T524" s="277" t="s">
        <v>19</v>
      </c>
      <c r="X524" s="44"/>
      <c r="Y524" s="76"/>
      <c r="Z524" s="44"/>
    </row>
    <row r="525" spans="1:26" x14ac:dyDescent="0.25">
      <c r="A525" s="293"/>
      <c r="B525" s="278"/>
      <c r="C525" s="295"/>
      <c r="D525" s="64" t="s">
        <v>20</v>
      </c>
      <c r="E525" s="38">
        <v>50</v>
      </c>
      <c r="F525" s="38">
        <v>55</v>
      </c>
      <c r="G525" s="38">
        <v>60</v>
      </c>
      <c r="H525" s="38">
        <v>65</v>
      </c>
      <c r="I525" s="38">
        <v>70</v>
      </c>
      <c r="J525" s="38">
        <v>75</v>
      </c>
      <c r="K525" s="38">
        <v>80</v>
      </c>
      <c r="L525" s="38">
        <v>85</v>
      </c>
      <c r="M525" s="38">
        <v>90</v>
      </c>
      <c r="N525" s="38">
        <v>95</v>
      </c>
      <c r="O525" s="38">
        <v>100</v>
      </c>
      <c r="P525" s="38">
        <v>100</v>
      </c>
      <c r="T525" s="277"/>
      <c r="X525" s="44"/>
      <c r="Y525" s="76"/>
      <c r="Z525" s="44"/>
    </row>
    <row r="526" spans="1:26" s="53" customFormat="1" ht="28.5" x14ac:dyDescent="0.25">
      <c r="A526" s="56" t="s">
        <v>231</v>
      </c>
      <c r="B526" s="273" t="s">
        <v>232</v>
      </c>
      <c r="C526" s="274"/>
      <c r="D526" s="274"/>
      <c r="E526" s="274"/>
      <c r="F526" s="274"/>
      <c r="G526" s="274"/>
      <c r="H526" s="274"/>
      <c r="I526" s="274"/>
      <c r="J526" s="274"/>
      <c r="K526" s="274"/>
      <c r="L526" s="274"/>
      <c r="M526" s="274"/>
      <c r="N526" s="274"/>
      <c r="O526" s="274"/>
      <c r="P526" s="274"/>
      <c r="Q526" s="274"/>
      <c r="R526" s="274"/>
      <c r="S526" s="274"/>
      <c r="T526" s="274"/>
      <c r="U526" s="274"/>
      <c r="V526" s="274"/>
      <c r="W526" s="274"/>
      <c r="X526" s="274"/>
      <c r="Y526" s="274"/>
      <c r="Z526" s="275"/>
    </row>
    <row r="527" spans="1:26" s="48" customFormat="1" x14ac:dyDescent="0.25">
      <c r="A527" s="57"/>
      <c r="B527" s="262" t="s">
        <v>614</v>
      </c>
      <c r="C527" s="263"/>
      <c r="D527" s="264"/>
      <c r="E527" s="268"/>
      <c r="F527" s="269"/>
      <c r="G527" s="270"/>
      <c r="H527" s="268"/>
      <c r="I527" s="269"/>
      <c r="J527" s="270"/>
      <c r="K527" s="268"/>
      <c r="L527" s="269"/>
      <c r="M527" s="269"/>
      <c r="N527" s="269"/>
      <c r="O527" s="269"/>
      <c r="P527" s="270"/>
      <c r="Q527" s="60"/>
      <c r="R527" s="60"/>
      <c r="S527" s="60"/>
      <c r="T527" s="77"/>
      <c r="U527" s="60"/>
      <c r="V527" s="60"/>
      <c r="W527" s="60"/>
      <c r="X527" s="77"/>
      <c r="Y527" s="265" t="s">
        <v>728</v>
      </c>
      <c r="Z527" s="47"/>
    </row>
    <row r="528" spans="1:26" s="48" customFormat="1" x14ac:dyDescent="0.25">
      <c r="A528" s="57"/>
      <c r="B528" s="262" t="s">
        <v>604</v>
      </c>
      <c r="C528" s="263"/>
      <c r="D528" s="264"/>
      <c r="E528" s="268"/>
      <c r="F528" s="269"/>
      <c r="G528" s="270"/>
      <c r="H528" s="268"/>
      <c r="I528" s="269"/>
      <c r="J528" s="270"/>
      <c r="K528" s="268"/>
      <c r="L528" s="269"/>
      <c r="M528" s="269"/>
      <c r="N528" s="269"/>
      <c r="O528" s="269"/>
      <c r="P528" s="270"/>
      <c r="Q528" s="60"/>
      <c r="R528" s="60"/>
      <c r="S528" s="60"/>
      <c r="T528" s="77"/>
      <c r="U528" s="60"/>
      <c r="V528" s="60"/>
      <c r="W528" s="60"/>
      <c r="X528" s="77"/>
      <c r="Y528" s="266"/>
      <c r="Z528" s="47"/>
    </row>
    <row r="529" spans="1:26" s="48" customFormat="1" x14ac:dyDescent="0.25">
      <c r="A529" s="57"/>
      <c r="B529" s="262" t="s">
        <v>605</v>
      </c>
      <c r="C529" s="263"/>
      <c r="D529" s="264"/>
      <c r="E529" s="268"/>
      <c r="F529" s="269"/>
      <c r="G529" s="270"/>
      <c r="H529" s="268"/>
      <c r="I529" s="269"/>
      <c r="J529" s="270"/>
      <c r="K529" s="268"/>
      <c r="L529" s="269"/>
      <c r="M529" s="269"/>
      <c r="N529" s="269"/>
      <c r="O529" s="269"/>
      <c r="P529" s="270"/>
      <c r="Q529" s="60"/>
      <c r="R529" s="60"/>
      <c r="S529" s="60"/>
      <c r="T529" s="77"/>
      <c r="U529" s="60"/>
      <c r="V529" s="60"/>
      <c r="W529" s="60"/>
      <c r="X529" s="77"/>
      <c r="Y529" s="266"/>
      <c r="Z529" s="47"/>
    </row>
    <row r="530" spans="1:26" s="48" customFormat="1" x14ac:dyDescent="0.25">
      <c r="A530" s="57"/>
      <c r="B530" s="262" t="s">
        <v>606</v>
      </c>
      <c r="C530" s="263"/>
      <c r="D530" s="264"/>
      <c r="E530" s="268"/>
      <c r="F530" s="269"/>
      <c r="G530" s="270"/>
      <c r="H530" s="268"/>
      <c r="I530" s="269"/>
      <c r="J530" s="270"/>
      <c r="K530" s="268"/>
      <c r="L530" s="269"/>
      <c r="M530" s="269"/>
      <c r="N530" s="269"/>
      <c r="O530" s="269"/>
      <c r="P530" s="270"/>
      <c r="Q530" s="60"/>
      <c r="R530" s="60"/>
      <c r="S530" s="60"/>
      <c r="T530" s="77"/>
      <c r="U530" s="60"/>
      <c r="V530" s="60"/>
      <c r="W530" s="60"/>
      <c r="X530" s="77"/>
      <c r="Y530" s="266"/>
      <c r="Z530" s="47"/>
    </row>
    <row r="531" spans="1:26" s="48" customFormat="1" x14ac:dyDescent="0.25">
      <c r="A531" s="57"/>
      <c r="B531" s="262" t="s">
        <v>607</v>
      </c>
      <c r="C531" s="263"/>
      <c r="D531" s="264"/>
      <c r="E531" s="268"/>
      <c r="F531" s="269"/>
      <c r="G531" s="270"/>
      <c r="H531" s="268"/>
      <c r="I531" s="269"/>
      <c r="J531" s="270"/>
      <c r="K531" s="268"/>
      <c r="L531" s="269"/>
      <c r="M531" s="269"/>
      <c r="N531" s="269"/>
      <c r="O531" s="269"/>
      <c r="P531" s="270"/>
      <c r="Q531" s="60"/>
      <c r="R531" s="60"/>
      <c r="S531" s="60"/>
      <c r="T531" s="77"/>
      <c r="U531" s="60"/>
      <c r="V531" s="60"/>
      <c r="W531" s="60"/>
      <c r="X531" s="77"/>
      <c r="Y531" s="266"/>
      <c r="Z531" s="47"/>
    </row>
    <row r="532" spans="1:26" s="48" customFormat="1" x14ac:dyDescent="0.25">
      <c r="A532" s="57"/>
      <c r="B532" s="262" t="s">
        <v>608</v>
      </c>
      <c r="C532" s="263"/>
      <c r="D532" s="264"/>
      <c r="E532" s="268"/>
      <c r="F532" s="269"/>
      <c r="G532" s="270"/>
      <c r="H532" s="268"/>
      <c r="I532" s="269"/>
      <c r="J532" s="270"/>
      <c r="K532" s="268"/>
      <c r="L532" s="269"/>
      <c r="M532" s="269"/>
      <c r="N532" s="269"/>
      <c r="O532" s="269"/>
      <c r="P532" s="270"/>
      <c r="Q532" s="60"/>
      <c r="R532" s="60"/>
      <c r="S532" s="60"/>
      <c r="T532" s="77"/>
      <c r="U532" s="60"/>
      <c r="V532" s="60"/>
      <c r="W532" s="60"/>
      <c r="X532" s="77"/>
      <c r="Y532" s="266"/>
      <c r="Z532" s="47"/>
    </row>
    <row r="533" spans="1:26" s="48" customFormat="1" x14ac:dyDescent="0.25">
      <c r="A533" s="57"/>
      <c r="B533" s="262" t="s">
        <v>609</v>
      </c>
      <c r="C533" s="263"/>
      <c r="D533" s="264"/>
      <c r="E533" s="268"/>
      <c r="F533" s="269"/>
      <c r="G533" s="270"/>
      <c r="H533" s="268"/>
      <c r="I533" s="269"/>
      <c r="J533" s="270"/>
      <c r="K533" s="268"/>
      <c r="L533" s="269"/>
      <c r="M533" s="269"/>
      <c r="N533" s="269"/>
      <c r="O533" s="269"/>
      <c r="P533" s="270"/>
      <c r="Q533" s="60"/>
      <c r="R533" s="60"/>
      <c r="S533" s="60"/>
      <c r="T533" s="77"/>
      <c r="U533" s="60"/>
      <c r="V533" s="60"/>
      <c r="W533" s="60"/>
      <c r="X533" s="77"/>
      <c r="Y533" s="266"/>
      <c r="Z533" s="47"/>
    </row>
    <row r="534" spans="1:26" s="48" customFormat="1" x14ac:dyDescent="0.25">
      <c r="A534" s="57"/>
      <c r="B534" s="262" t="s">
        <v>610</v>
      </c>
      <c r="C534" s="263"/>
      <c r="D534" s="264"/>
      <c r="E534" s="268"/>
      <c r="F534" s="269"/>
      <c r="G534" s="270"/>
      <c r="H534" s="268"/>
      <c r="I534" s="269"/>
      <c r="J534" s="270"/>
      <c r="K534" s="268"/>
      <c r="L534" s="269"/>
      <c r="M534" s="269"/>
      <c r="N534" s="269"/>
      <c r="O534" s="269"/>
      <c r="P534" s="270"/>
      <c r="Q534" s="60"/>
      <c r="R534" s="60"/>
      <c r="S534" s="60"/>
      <c r="T534" s="77"/>
      <c r="U534" s="60"/>
      <c r="V534" s="60"/>
      <c r="W534" s="60"/>
      <c r="X534" s="77"/>
      <c r="Y534" s="266"/>
      <c r="Z534" s="47"/>
    </row>
    <row r="535" spans="1:26" s="48" customFormat="1" x14ac:dyDescent="0.25">
      <c r="A535" s="57"/>
      <c r="B535" s="262" t="s">
        <v>611</v>
      </c>
      <c r="C535" s="263"/>
      <c r="D535" s="264"/>
      <c r="E535" s="268"/>
      <c r="F535" s="269"/>
      <c r="G535" s="270"/>
      <c r="H535" s="268"/>
      <c r="I535" s="269"/>
      <c r="J535" s="270"/>
      <c r="K535" s="268"/>
      <c r="L535" s="269"/>
      <c r="M535" s="269"/>
      <c r="N535" s="269"/>
      <c r="O535" s="269"/>
      <c r="P535" s="270"/>
      <c r="Q535" s="60"/>
      <c r="R535" s="60"/>
      <c r="S535" s="60"/>
      <c r="T535" s="77"/>
      <c r="U535" s="60"/>
      <c r="V535" s="60"/>
      <c r="W535" s="60"/>
      <c r="X535" s="77"/>
      <c r="Y535" s="266"/>
      <c r="Z535" s="47"/>
    </row>
    <row r="536" spans="1:26" s="48" customFormat="1" x14ac:dyDescent="0.25">
      <c r="A536" s="57"/>
      <c r="B536" s="262" t="s">
        <v>612</v>
      </c>
      <c r="C536" s="263"/>
      <c r="D536" s="264"/>
      <c r="E536" s="268"/>
      <c r="F536" s="269"/>
      <c r="G536" s="270"/>
      <c r="H536" s="268"/>
      <c r="I536" s="269"/>
      <c r="J536" s="270"/>
      <c r="K536" s="268"/>
      <c r="L536" s="269"/>
      <c r="M536" s="269"/>
      <c r="N536" s="269"/>
      <c r="O536" s="269"/>
      <c r="P536" s="270"/>
      <c r="Q536" s="60"/>
      <c r="R536" s="60"/>
      <c r="S536" s="60"/>
      <c r="T536" s="77"/>
      <c r="U536" s="60"/>
      <c r="V536" s="60"/>
      <c r="W536" s="60"/>
      <c r="X536" s="77"/>
      <c r="Y536" s="266"/>
      <c r="Z536" s="47"/>
    </row>
    <row r="537" spans="1:26" s="48" customFormat="1" x14ac:dyDescent="0.25">
      <c r="A537" s="57"/>
      <c r="B537" s="262" t="s">
        <v>613</v>
      </c>
      <c r="C537" s="263"/>
      <c r="D537" s="264"/>
      <c r="E537" s="268"/>
      <c r="F537" s="269"/>
      <c r="G537" s="270"/>
      <c r="H537" s="268"/>
      <c r="I537" s="269"/>
      <c r="J537" s="270"/>
      <c r="K537" s="268"/>
      <c r="L537" s="269"/>
      <c r="M537" s="269"/>
      <c r="N537" s="269"/>
      <c r="O537" s="269"/>
      <c r="P537" s="270"/>
      <c r="Q537" s="60"/>
      <c r="R537" s="60"/>
      <c r="S537" s="60"/>
      <c r="T537" s="77"/>
      <c r="U537" s="60"/>
      <c r="V537" s="60"/>
      <c r="W537" s="60"/>
      <c r="X537" s="77"/>
      <c r="Y537" s="266"/>
      <c r="Z537" s="47"/>
    </row>
    <row r="538" spans="1:26" s="48" customFormat="1" x14ac:dyDescent="0.25">
      <c r="A538" s="57"/>
      <c r="B538" s="262" t="s">
        <v>615</v>
      </c>
      <c r="C538" s="263"/>
      <c r="D538" s="264"/>
      <c r="E538" s="268"/>
      <c r="F538" s="269"/>
      <c r="G538" s="270"/>
      <c r="H538" s="268"/>
      <c r="I538" s="269"/>
      <c r="J538" s="270"/>
      <c r="K538" s="268"/>
      <c r="L538" s="269"/>
      <c r="M538" s="269"/>
      <c r="N538" s="269"/>
      <c r="O538" s="269"/>
      <c r="P538" s="270"/>
      <c r="Q538" s="60"/>
      <c r="R538" s="60"/>
      <c r="S538" s="60"/>
      <c r="T538" s="77"/>
      <c r="U538" s="60"/>
      <c r="V538" s="60"/>
      <c r="W538" s="60"/>
      <c r="X538" s="77"/>
      <c r="Y538" s="267"/>
      <c r="Z538" s="47"/>
    </row>
    <row r="539" spans="1:26" x14ac:dyDescent="0.25">
      <c r="A539" s="277"/>
      <c r="B539" s="278" t="s">
        <v>233</v>
      </c>
      <c r="C539" s="260" t="s">
        <v>234</v>
      </c>
      <c r="D539" s="64" t="s">
        <v>18</v>
      </c>
      <c r="E539" s="19">
        <v>10</v>
      </c>
      <c r="F539" s="19">
        <v>10</v>
      </c>
      <c r="G539" s="19">
        <v>10</v>
      </c>
      <c r="H539" s="19">
        <v>10</v>
      </c>
      <c r="I539" s="19">
        <v>10</v>
      </c>
      <c r="J539" s="19">
        <v>11</v>
      </c>
      <c r="K539" s="19">
        <v>11</v>
      </c>
      <c r="L539" s="19">
        <v>11</v>
      </c>
      <c r="M539" s="19">
        <v>11</v>
      </c>
      <c r="N539" s="19">
        <v>12</v>
      </c>
      <c r="O539" s="19">
        <v>12</v>
      </c>
      <c r="P539" s="19">
        <v>12</v>
      </c>
      <c r="T539" s="277" t="s">
        <v>19</v>
      </c>
      <c r="X539" s="44"/>
      <c r="Y539" s="76"/>
      <c r="Z539" s="44"/>
    </row>
    <row r="540" spans="1:26" x14ac:dyDescent="0.25">
      <c r="A540" s="277"/>
      <c r="B540" s="278"/>
      <c r="C540" s="261"/>
      <c r="D540" s="64" t="s">
        <v>20</v>
      </c>
      <c r="E540" s="19">
        <v>10</v>
      </c>
      <c r="F540" s="19">
        <v>10</v>
      </c>
      <c r="G540" s="19">
        <v>11</v>
      </c>
      <c r="H540" s="19">
        <v>11</v>
      </c>
      <c r="I540" s="19">
        <v>11</v>
      </c>
      <c r="J540" s="19">
        <v>12</v>
      </c>
      <c r="K540" s="19">
        <v>12</v>
      </c>
      <c r="L540" s="19">
        <v>12</v>
      </c>
      <c r="M540" s="19">
        <v>12</v>
      </c>
      <c r="N540" s="19">
        <v>13</v>
      </c>
      <c r="O540" s="19">
        <v>13</v>
      </c>
      <c r="P540" s="19">
        <v>14</v>
      </c>
      <c r="T540" s="277"/>
      <c r="X540" s="44"/>
      <c r="Y540" s="76"/>
      <c r="Z540" s="44"/>
    </row>
    <row r="541" spans="1:26" x14ac:dyDescent="0.25">
      <c r="A541" s="277"/>
      <c r="B541" s="278" t="s">
        <v>235</v>
      </c>
      <c r="C541" s="260" t="s">
        <v>234</v>
      </c>
      <c r="D541" s="64" t="s">
        <v>18</v>
      </c>
      <c r="E541" s="39">
        <v>9410</v>
      </c>
      <c r="F541" s="39">
        <v>9588</v>
      </c>
      <c r="G541" s="39">
        <v>9780</v>
      </c>
      <c r="H541" s="39">
        <v>9975</v>
      </c>
      <c r="I541" s="39">
        <v>10175</v>
      </c>
      <c r="J541" s="39">
        <v>10378</v>
      </c>
      <c r="K541" s="39">
        <v>10586</v>
      </c>
      <c r="L541" s="39">
        <v>10798</v>
      </c>
      <c r="M541" s="39">
        <v>11014</v>
      </c>
      <c r="N541" s="39">
        <v>11234</v>
      </c>
      <c r="O541" s="39">
        <v>11459</v>
      </c>
      <c r="P541" s="39">
        <v>11688</v>
      </c>
      <c r="T541" s="277" t="s">
        <v>19</v>
      </c>
      <c r="X541" s="44"/>
      <c r="Y541" s="76"/>
      <c r="Z541" s="44"/>
    </row>
    <row r="542" spans="1:26" x14ac:dyDescent="0.25">
      <c r="A542" s="277"/>
      <c r="B542" s="278"/>
      <c r="C542" s="261"/>
      <c r="D542" s="64" t="s">
        <v>20</v>
      </c>
      <c r="E542" s="39">
        <v>9565</v>
      </c>
      <c r="F542" s="39">
        <v>9975</v>
      </c>
      <c r="G542" s="39">
        <v>10474</v>
      </c>
      <c r="H542" s="39">
        <v>10997</v>
      </c>
      <c r="I542" s="39">
        <v>11547</v>
      </c>
      <c r="J542" s="39">
        <v>12125</v>
      </c>
      <c r="K542" s="39">
        <v>12731</v>
      </c>
      <c r="L542" s="39">
        <v>13367</v>
      </c>
      <c r="M542" s="39">
        <v>14036</v>
      </c>
      <c r="N542" s="39">
        <v>14738</v>
      </c>
      <c r="O542" s="39">
        <v>15474</v>
      </c>
      <c r="P542" s="39">
        <v>16248</v>
      </c>
      <c r="T542" s="277"/>
      <c r="X542" s="44"/>
      <c r="Y542" s="76"/>
      <c r="Z542" s="44"/>
    </row>
    <row r="543" spans="1:26" s="33" customFormat="1" ht="14.25" x14ac:dyDescent="0.2">
      <c r="A543" s="69" t="s">
        <v>236</v>
      </c>
      <c r="B543" s="292" t="s">
        <v>237</v>
      </c>
      <c r="C543" s="292"/>
      <c r="D543" s="292"/>
      <c r="E543" s="292"/>
      <c r="F543" s="292"/>
      <c r="G543" s="292"/>
      <c r="H543" s="292"/>
      <c r="I543" s="292"/>
      <c r="J543" s="292"/>
      <c r="K543" s="292"/>
      <c r="L543" s="292"/>
      <c r="M543" s="292"/>
      <c r="N543" s="292"/>
      <c r="O543" s="292"/>
      <c r="P543" s="292"/>
      <c r="R543" s="34"/>
      <c r="S543" s="34"/>
      <c r="T543" s="35"/>
      <c r="X543" s="35"/>
      <c r="Y543" s="35"/>
      <c r="Z543" s="35"/>
    </row>
    <row r="544" spans="1:26" s="58" customFormat="1" ht="28.5" x14ac:dyDescent="0.25">
      <c r="A544" s="56" t="s">
        <v>238</v>
      </c>
      <c r="B544" s="279" t="s">
        <v>239</v>
      </c>
      <c r="C544" s="280"/>
      <c r="D544" s="280"/>
      <c r="E544" s="280"/>
      <c r="F544" s="280"/>
      <c r="G544" s="280"/>
      <c r="H544" s="280"/>
      <c r="I544" s="280"/>
      <c r="J544" s="280"/>
      <c r="K544" s="280"/>
      <c r="L544" s="280"/>
      <c r="M544" s="280"/>
      <c r="N544" s="280"/>
      <c r="O544" s="280"/>
      <c r="P544" s="280"/>
      <c r="Q544" s="280"/>
      <c r="R544" s="280"/>
      <c r="S544" s="280"/>
      <c r="T544" s="280"/>
      <c r="U544" s="280"/>
      <c r="V544" s="280"/>
      <c r="W544" s="280"/>
      <c r="X544" s="280"/>
      <c r="Y544" s="280"/>
      <c r="Z544" s="281"/>
    </row>
    <row r="545" spans="1:26" s="59" customFormat="1" x14ac:dyDescent="0.25">
      <c r="A545" s="57"/>
      <c r="B545" s="262" t="s">
        <v>651</v>
      </c>
      <c r="C545" s="263"/>
      <c r="D545" s="264"/>
      <c r="E545" s="268"/>
      <c r="F545" s="269"/>
      <c r="G545" s="270"/>
      <c r="H545" s="268"/>
      <c r="I545" s="269"/>
      <c r="J545" s="270"/>
      <c r="K545" s="268"/>
      <c r="L545" s="269"/>
      <c r="M545" s="269"/>
      <c r="N545" s="269"/>
      <c r="O545" s="269"/>
      <c r="P545" s="270"/>
      <c r="Q545" s="60"/>
      <c r="R545" s="60"/>
      <c r="S545" s="60"/>
      <c r="T545" s="77"/>
      <c r="U545" s="60"/>
      <c r="V545" s="60"/>
      <c r="W545" s="60"/>
      <c r="X545" s="77"/>
      <c r="Y545" s="265" t="s">
        <v>713</v>
      </c>
      <c r="Z545" s="57"/>
    </row>
    <row r="546" spans="1:26" s="59" customFormat="1" x14ac:dyDescent="0.25">
      <c r="A546" s="57"/>
      <c r="B546" s="262" t="s">
        <v>616</v>
      </c>
      <c r="C546" s="263"/>
      <c r="D546" s="264"/>
      <c r="E546" s="268"/>
      <c r="F546" s="269"/>
      <c r="G546" s="270"/>
      <c r="H546" s="268"/>
      <c r="I546" s="269"/>
      <c r="J546" s="270"/>
      <c r="K546" s="268"/>
      <c r="L546" s="269"/>
      <c r="M546" s="269"/>
      <c r="N546" s="269"/>
      <c r="O546" s="269"/>
      <c r="P546" s="270"/>
      <c r="Q546" s="60"/>
      <c r="R546" s="60"/>
      <c r="S546" s="60"/>
      <c r="T546" s="77"/>
      <c r="U546" s="60"/>
      <c r="V546" s="60"/>
      <c r="W546" s="60"/>
      <c r="X546" s="77"/>
      <c r="Y546" s="266"/>
      <c r="Z546" s="57"/>
    </row>
    <row r="547" spans="1:26" s="59" customFormat="1" x14ac:dyDescent="0.25">
      <c r="A547" s="57"/>
      <c r="B547" s="262" t="s">
        <v>617</v>
      </c>
      <c r="C547" s="263"/>
      <c r="D547" s="264"/>
      <c r="E547" s="268"/>
      <c r="F547" s="269"/>
      <c r="G547" s="270"/>
      <c r="H547" s="268"/>
      <c r="I547" s="269"/>
      <c r="J547" s="270"/>
      <c r="K547" s="268"/>
      <c r="L547" s="269"/>
      <c r="M547" s="269"/>
      <c r="N547" s="269"/>
      <c r="O547" s="269"/>
      <c r="P547" s="270"/>
      <c r="Q547" s="60"/>
      <c r="R547" s="60"/>
      <c r="S547" s="60"/>
      <c r="T547" s="77"/>
      <c r="U547" s="60"/>
      <c r="V547" s="60"/>
      <c r="W547" s="60"/>
      <c r="X547" s="77"/>
      <c r="Y547" s="266"/>
      <c r="Z547" s="57"/>
    </row>
    <row r="548" spans="1:26" s="59" customFormat="1" x14ac:dyDescent="0.25">
      <c r="A548" s="57"/>
      <c r="B548" s="262" t="s">
        <v>618</v>
      </c>
      <c r="C548" s="263"/>
      <c r="D548" s="264"/>
      <c r="E548" s="268"/>
      <c r="F548" s="269"/>
      <c r="G548" s="270"/>
      <c r="H548" s="268"/>
      <c r="I548" s="269"/>
      <c r="J548" s="270"/>
      <c r="K548" s="268"/>
      <c r="L548" s="269"/>
      <c r="M548" s="269"/>
      <c r="N548" s="269"/>
      <c r="O548" s="269"/>
      <c r="P548" s="270"/>
      <c r="Q548" s="60"/>
      <c r="R548" s="60"/>
      <c r="S548" s="60"/>
      <c r="T548" s="77"/>
      <c r="U548" s="60"/>
      <c r="V548" s="60"/>
      <c r="W548" s="60"/>
      <c r="X548" s="77"/>
      <c r="Y548" s="266"/>
      <c r="Z548" s="57"/>
    </row>
    <row r="549" spans="1:26" s="59" customFormat="1" x14ac:dyDescent="0.25">
      <c r="A549" s="57"/>
      <c r="B549" s="262" t="s">
        <v>619</v>
      </c>
      <c r="C549" s="263"/>
      <c r="D549" s="264"/>
      <c r="E549" s="268"/>
      <c r="F549" s="269"/>
      <c r="G549" s="270"/>
      <c r="H549" s="268"/>
      <c r="I549" s="269"/>
      <c r="J549" s="270"/>
      <c r="K549" s="268"/>
      <c r="L549" s="269"/>
      <c r="M549" s="269"/>
      <c r="N549" s="269"/>
      <c r="O549" s="269"/>
      <c r="P549" s="270"/>
      <c r="Q549" s="60"/>
      <c r="R549" s="60"/>
      <c r="S549" s="60"/>
      <c r="T549" s="77"/>
      <c r="U549" s="60"/>
      <c r="V549" s="60"/>
      <c r="W549" s="60"/>
      <c r="X549" s="77"/>
      <c r="Y549" s="266"/>
      <c r="Z549" s="57"/>
    </row>
    <row r="550" spans="1:26" s="59" customFormat="1" x14ac:dyDescent="0.25">
      <c r="A550" s="57"/>
      <c r="B550" s="262" t="s">
        <v>620</v>
      </c>
      <c r="C550" s="263"/>
      <c r="D550" s="264"/>
      <c r="E550" s="268"/>
      <c r="F550" s="269"/>
      <c r="G550" s="270"/>
      <c r="H550" s="268"/>
      <c r="I550" s="269"/>
      <c r="J550" s="270"/>
      <c r="K550" s="82"/>
      <c r="L550" s="83"/>
      <c r="M550" s="83"/>
      <c r="N550" s="83"/>
      <c r="O550" s="83"/>
      <c r="P550" s="84"/>
      <c r="Q550" s="60"/>
      <c r="R550" s="60"/>
      <c r="S550" s="60"/>
      <c r="T550" s="77"/>
      <c r="U550" s="60"/>
      <c r="V550" s="60"/>
      <c r="W550" s="60"/>
      <c r="X550" s="77"/>
      <c r="Y550" s="266"/>
      <c r="Z550" s="57"/>
    </row>
    <row r="551" spans="1:26" s="59" customFormat="1" x14ac:dyDescent="0.25">
      <c r="A551" s="57"/>
      <c r="B551" s="262" t="s">
        <v>621</v>
      </c>
      <c r="C551" s="263"/>
      <c r="D551" s="264"/>
      <c r="E551" s="268"/>
      <c r="F551" s="269"/>
      <c r="G551" s="270"/>
      <c r="H551" s="268"/>
      <c r="I551" s="269"/>
      <c r="J551" s="270"/>
      <c r="K551" s="268"/>
      <c r="L551" s="269"/>
      <c r="M551" s="269"/>
      <c r="N551" s="269"/>
      <c r="O551" s="269"/>
      <c r="P551" s="270"/>
      <c r="Q551" s="60"/>
      <c r="R551" s="60"/>
      <c r="S551" s="60"/>
      <c r="T551" s="77"/>
      <c r="U551" s="60"/>
      <c r="V551" s="60"/>
      <c r="W551" s="60"/>
      <c r="X551" s="77"/>
      <c r="Y551" s="266"/>
      <c r="Z551" s="57"/>
    </row>
    <row r="552" spans="1:26" s="59" customFormat="1" x14ac:dyDescent="0.25">
      <c r="A552" s="57"/>
      <c r="B552" s="262" t="s">
        <v>622</v>
      </c>
      <c r="C552" s="263"/>
      <c r="D552" s="264"/>
      <c r="E552" s="268"/>
      <c r="F552" s="269"/>
      <c r="G552" s="270"/>
      <c r="H552" s="268"/>
      <c r="I552" s="269"/>
      <c r="J552" s="270"/>
      <c r="K552" s="268"/>
      <c r="L552" s="269"/>
      <c r="M552" s="269"/>
      <c r="N552" s="269"/>
      <c r="O552" s="269"/>
      <c r="P552" s="270"/>
      <c r="Q552" s="60"/>
      <c r="R552" s="60"/>
      <c r="S552" s="60"/>
      <c r="T552" s="77"/>
      <c r="U552" s="60"/>
      <c r="V552" s="60"/>
      <c r="W552" s="60"/>
      <c r="X552" s="77"/>
      <c r="Y552" s="266"/>
      <c r="Z552" s="57"/>
    </row>
    <row r="553" spans="1:26" s="59" customFormat="1" x14ac:dyDescent="0.25">
      <c r="A553" s="57"/>
      <c r="B553" s="262" t="s">
        <v>623</v>
      </c>
      <c r="C553" s="263"/>
      <c r="D553" s="264"/>
      <c r="E553" s="268"/>
      <c r="F553" s="269"/>
      <c r="G553" s="270"/>
      <c r="H553" s="268"/>
      <c r="I553" s="269"/>
      <c r="J553" s="270"/>
      <c r="K553" s="268"/>
      <c r="L553" s="269"/>
      <c r="M553" s="269"/>
      <c r="N553" s="269"/>
      <c r="O553" s="269"/>
      <c r="P553" s="270"/>
      <c r="Q553" s="60"/>
      <c r="R553" s="60"/>
      <c r="S553" s="60"/>
      <c r="T553" s="77"/>
      <c r="U553" s="60"/>
      <c r="V553" s="60"/>
      <c r="W553" s="60"/>
      <c r="X553" s="77"/>
      <c r="Y553" s="266"/>
      <c r="Z553" s="57"/>
    </row>
    <row r="554" spans="1:26" s="59" customFormat="1" x14ac:dyDescent="0.25">
      <c r="A554" s="57"/>
      <c r="B554" s="262" t="s">
        <v>624</v>
      </c>
      <c r="C554" s="263"/>
      <c r="D554" s="264"/>
      <c r="E554" s="268"/>
      <c r="F554" s="269"/>
      <c r="G554" s="270"/>
      <c r="H554" s="268"/>
      <c r="I554" s="269"/>
      <c r="J554" s="270"/>
      <c r="K554" s="268"/>
      <c r="L554" s="269"/>
      <c r="M554" s="269"/>
      <c r="N554" s="269"/>
      <c r="O554" s="269"/>
      <c r="P554" s="270"/>
      <c r="Q554" s="60"/>
      <c r="R554" s="60"/>
      <c r="S554" s="60"/>
      <c r="T554" s="77"/>
      <c r="U554" s="60"/>
      <c r="V554" s="60"/>
      <c r="W554" s="60"/>
      <c r="X554" s="77"/>
      <c r="Y554" s="266"/>
      <c r="Z554" s="57"/>
    </row>
    <row r="555" spans="1:26" s="59" customFormat="1" x14ac:dyDescent="0.25">
      <c r="A555" s="57"/>
      <c r="B555" s="262" t="s">
        <v>625</v>
      </c>
      <c r="C555" s="263"/>
      <c r="D555" s="264"/>
      <c r="E555" s="268"/>
      <c r="F555" s="269"/>
      <c r="G555" s="270"/>
      <c r="H555" s="268"/>
      <c r="I555" s="269"/>
      <c r="J555" s="270"/>
      <c r="K555" s="268"/>
      <c r="L555" s="269"/>
      <c r="M555" s="269"/>
      <c r="N555" s="269"/>
      <c r="O555" s="269"/>
      <c r="P555" s="270"/>
      <c r="Q555" s="60"/>
      <c r="R555" s="60"/>
      <c r="S555" s="60"/>
      <c r="T555" s="77"/>
      <c r="U555" s="60"/>
      <c r="V555" s="60"/>
      <c r="W555" s="60"/>
      <c r="X555" s="77"/>
      <c r="Y555" s="266"/>
      <c r="Z555" s="57"/>
    </row>
    <row r="556" spans="1:26" s="59" customFormat="1" x14ac:dyDescent="0.25">
      <c r="A556" s="57"/>
      <c r="B556" s="262" t="s">
        <v>626</v>
      </c>
      <c r="C556" s="263"/>
      <c r="D556" s="264"/>
      <c r="E556" s="268"/>
      <c r="F556" s="269"/>
      <c r="G556" s="270"/>
      <c r="H556" s="268"/>
      <c r="I556" s="269"/>
      <c r="J556" s="270"/>
      <c r="K556" s="268"/>
      <c r="L556" s="269"/>
      <c r="M556" s="269"/>
      <c r="N556" s="269"/>
      <c r="O556" s="269"/>
      <c r="P556" s="270"/>
      <c r="Q556" s="60"/>
      <c r="R556" s="60"/>
      <c r="S556" s="60"/>
      <c r="T556" s="77"/>
      <c r="U556" s="60"/>
      <c r="V556" s="60"/>
      <c r="W556" s="60"/>
      <c r="X556" s="77"/>
      <c r="Y556" s="266"/>
      <c r="Z556" s="57"/>
    </row>
    <row r="557" spans="1:26" s="59" customFormat="1" x14ac:dyDescent="0.25">
      <c r="A557" s="57"/>
      <c r="B557" s="262" t="s">
        <v>627</v>
      </c>
      <c r="C557" s="263"/>
      <c r="D557" s="264"/>
      <c r="E557" s="268"/>
      <c r="F557" s="269"/>
      <c r="G557" s="270"/>
      <c r="H557" s="268"/>
      <c r="I557" s="269"/>
      <c r="J557" s="270"/>
      <c r="K557" s="268"/>
      <c r="L557" s="269"/>
      <c r="M557" s="269"/>
      <c r="N557" s="269"/>
      <c r="O557" s="269"/>
      <c r="P557" s="270"/>
      <c r="Q557" s="60"/>
      <c r="R557" s="60"/>
      <c r="S557" s="60"/>
      <c r="T557" s="77"/>
      <c r="U557" s="60"/>
      <c r="V557" s="60"/>
      <c r="W557" s="60"/>
      <c r="X557" s="77"/>
      <c r="Y557" s="266"/>
      <c r="Z557" s="57"/>
    </row>
    <row r="558" spans="1:26" s="59" customFormat="1" x14ac:dyDescent="0.25">
      <c r="A558" s="57"/>
      <c r="B558" s="262" t="s">
        <v>628</v>
      </c>
      <c r="C558" s="263"/>
      <c r="D558" s="264"/>
      <c r="E558" s="268"/>
      <c r="F558" s="269"/>
      <c r="G558" s="270"/>
      <c r="H558" s="268"/>
      <c r="I558" s="269"/>
      <c r="J558" s="270"/>
      <c r="K558" s="268"/>
      <c r="L558" s="269"/>
      <c r="M558" s="269"/>
      <c r="N558" s="269"/>
      <c r="O558" s="269"/>
      <c r="P558" s="270"/>
      <c r="Q558" s="60"/>
      <c r="R558" s="60"/>
      <c r="S558" s="60"/>
      <c r="T558" s="77"/>
      <c r="U558" s="60"/>
      <c r="V558" s="60"/>
      <c r="W558" s="60"/>
      <c r="X558" s="77"/>
      <c r="Y558" s="266"/>
      <c r="Z558" s="57"/>
    </row>
    <row r="559" spans="1:26" s="59" customFormat="1" x14ac:dyDescent="0.25">
      <c r="A559" s="57"/>
      <c r="B559" s="262" t="s">
        <v>629</v>
      </c>
      <c r="C559" s="263"/>
      <c r="D559" s="264"/>
      <c r="E559" s="268"/>
      <c r="F559" s="269"/>
      <c r="G559" s="270"/>
      <c r="H559" s="268"/>
      <c r="I559" s="269"/>
      <c r="J559" s="270"/>
      <c r="K559" s="268"/>
      <c r="L559" s="269"/>
      <c r="M559" s="269"/>
      <c r="N559" s="269"/>
      <c r="O559" s="269"/>
      <c r="P559" s="270"/>
      <c r="Q559" s="60"/>
      <c r="R559" s="60"/>
      <c r="S559" s="60"/>
      <c r="T559" s="77"/>
      <c r="U559" s="60"/>
      <c r="V559" s="60"/>
      <c r="W559" s="60"/>
      <c r="X559" s="77"/>
      <c r="Y559" s="266"/>
      <c r="Z559" s="57"/>
    </row>
    <row r="560" spans="1:26" s="59" customFormat="1" x14ac:dyDescent="0.25">
      <c r="A560" s="57"/>
      <c r="B560" s="262" t="s">
        <v>630</v>
      </c>
      <c r="C560" s="263"/>
      <c r="D560" s="264"/>
      <c r="E560" s="268"/>
      <c r="F560" s="269"/>
      <c r="G560" s="270"/>
      <c r="H560" s="268"/>
      <c r="I560" s="269"/>
      <c r="J560" s="270"/>
      <c r="K560" s="268"/>
      <c r="L560" s="269"/>
      <c r="M560" s="269"/>
      <c r="N560" s="269"/>
      <c r="O560" s="269"/>
      <c r="P560" s="270"/>
      <c r="Q560" s="60"/>
      <c r="R560" s="60"/>
      <c r="S560" s="60"/>
      <c r="T560" s="77"/>
      <c r="U560" s="60"/>
      <c r="V560" s="60"/>
      <c r="W560" s="60"/>
      <c r="X560" s="77"/>
      <c r="Y560" s="266"/>
      <c r="Z560" s="57"/>
    </row>
    <row r="561" spans="1:26" s="59" customFormat="1" x14ac:dyDescent="0.25">
      <c r="A561" s="57"/>
      <c r="B561" s="262" t="s">
        <v>631</v>
      </c>
      <c r="C561" s="263"/>
      <c r="D561" s="264"/>
      <c r="E561" s="268"/>
      <c r="F561" s="269"/>
      <c r="G561" s="270"/>
      <c r="H561" s="268"/>
      <c r="I561" s="269"/>
      <c r="J561" s="270"/>
      <c r="K561" s="268"/>
      <c r="L561" s="269"/>
      <c r="M561" s="269"/>
      <c r="N561" s="269"/>
      <c r="O561" s="269"/>
      <c r="P561" s="270"/>
      <c r="Q561" s="60"/>
      <c r="R561" s="60"/>
      <c r="S561" s="60"/>
      <c r="T561" s="77"/>
      <c r="U561" s="60"/>
      <c r="V561" s="60"/>
      <c r="W561" s="60"/>
      <c r="X561" s="77"/>
      <c r="Y561" s="266"/>
      <c r="Z561" s="57"/>
    </row>
    <row r="562" spans="1:26" s="59" customFormat="1" x14ac:dyDescent="0.25">
      <c r="A562" s="57"/>
      <c r="B562" s="262" t="s">
        <v>632</v>
      </c>
      <c r="C562" s="263"/>
      <c r="D562" s="264"/>
      <c r="E562" s="268"/>
      <c r="F562" s="269"/>
      <c r="G562" s="270"/>
      <c r="H562" s="268"/>
      <c r="I562" s="269"/>
      <c r="J562" s="270"/>
      <c r="K562" s="268"/>
      <c r="L562" s="269"/>
      <c r="M562" s="269"/>
      <c r="N562" s="269"/>
      <c r="O562" s="269"/>
      <c r="P562" s="270"/>
      <c r="Q562" s="60"/>
      <c r="R562" s="60"/>
      <c r="S562" s="60"/>
      <c r="T562" s="77"/>
      <c r="U562" s="60"/>
      <c r="V562" s="60"/>
      <c r="W562" s="60"/>
      <c r="X562" s="77"/>
      <c r="Y562" s="266"/>
      <c r="Z562" s="57"/>
    </row>
    <row r="563" spans="1:26" s="59" customFormat="1" x14ac:dyDescent="0.25">
      <c r="A563" s="57"/>
      <c r="B563" s="262" t="s">
        <v>633</v>
      </c>
      <c r="C563" s="263"/>
      <c r="D563" s="264"/>
      <c r="E563" s="268"/>
      <c r="F563" s="269"/>
      <c r="G563" s="270"/>
      <c r="H563" s="268"/>
      <c r="I563" s="269"/>
      <c r="J563" s="270"/>
      <c r="K563" s="268"/>
      <c r="L563" s="269"/>
      <c r="M563" s="269"/>
      <c r="N563" s="269"/>
      <c r="O563" s="269"/>
      <c r="P563" s="270"/>
      <c r="Q563" s="60"/>
      <c r="R563" s="60"/>
      <c r="S563" s="60"/>
      <c r="T563" s="77"/>
      <c r="U563" s="60"/>
      <c r="V563" s="60"/>
      <c r="W563" s="60"/>
      <c r="X563" s="77"/>
      <c r="Y563" s="266"/>
      <c r="Z563" s="57"/>
    </row>
    <row r="564" spans="1:26" s="59" customFormat="1" x14ac:dyDescent="0.25">
      <c r="A564" s="57"/>
      <c r="B564" s="262" t="s">
        <v>634</v>
      </c>
      <c r="C564" s="263"/>
      <c r="D564" s="264"/>
      <c r="E564" s="268"/>
      <c r="F564" s="269"/>
      <c r="G564" s="270"/>
      <c r="H564" s="268"/>
      <c r="I564" s="269"/>
      <c r="J564" s="270"/>
      <c r="K564" s="268"/>
      <c r="L564" s="269"/>
      <c r="M564" s="269"/>
      <c r="N564" s="269"/>
      <c r="O564" s="269"/>
      <c r="P564" s="270"/>
      <c r="Q564" s="60"/>
      <c r="R564" s="60"/>
      <c r="S564" s="60"/>
      <c r="T564" s="77"/>
      <c r="U564" s="60"/>
      <c r="V564" s="60"/>
      <c r="W564" s="60"/>
      <c r="X564" s="77"/>
      <c r="Y564" s="266"/>
      <c r="Z564" s="57"/>
    </row>
    <row r="565" spans="1:26" s="59" customFormat="1" x14ac:dyDescent="0.25">
      <c r="A565" s="57"/>
      <c r="B565" s="262" t="s">
        <v>635</v>
      </c>
      <c r="C565" s="263"/>
      <c r="D565" s="264"/>
      <c r="E565" s="268"/>
      <c r="F565" s="269"/>
      <c r="G565" s="270"/>
      <c r="H565" s="268"/>
      <c r="I565" s="269"/>
      <c r="J565" s="270"/>
      <c r="K565" s="268"/>
      <c r="L565" s="269"/>
      <c r="M565" s="269"/>
      <c r="N565" s="269"/>
      <c r="O565" s="269"/>
      <c r="P565" s="270"/>
      <c r="Q565" s="60"/>
      <c r="R565" s="60"/>
      <c r="S565" s="60"/>
      <c r="T565" s="77"/>
      <c r="U565" s="60"/>
      <c r="V565" s="60"/>
      <c r="W565" s="60"/>
      <c r="X565" s="77"/>
      <c r="Y565" s="266"/>
      <c r="Z565" s="57"/>
    </row>
    <row r="566" spans="1:26" s="59" customFormat="1" x14ac:dyDescent="0.25">
      <c r="A566" s="57"/>
      <c r="B566" s="262" t="s">
        <v>636</v>
      </c>
      <c r="C566" s="263"/>
      <c r="D566" s="264"/>
      <c r="E566" s="268"/>
      <c r="F566" s="269"/>
      <c r="G566" s="270"/>
      <c r="H566" s="268"/>
      <c r="I566" s="269"/>
      <c r="J566" s="270"/>
      <c r="K566" s="268"/>
      <c r="L566" s="269"/>
      <c r="M566" s="269"/>
      <c r="N566" s="269"/>
      <c r="O566" s="269"/>
      <c r="P566" s="270"/>
      <c r="Q566" s="60"/>
      <c r="R566" s="60"/>
      <c r="S566" s="60"/>
      <c r="T566" s="77"/>
      <c r="U566" s="60"/>
      <c r="V566" s="60"/>
      <c r="W566" s="60"/>
      <c r="X566" s="77"/>
      <c r="Y566" s="266"/>
      <c r="Z566" s="57"/>
    </row>
    <row r="567" spans="1:26" s="59" customFormat="1" x14ac:dyDescent="0.25">
      <c r="A567" s="57"/>
      <c r="B567" s="262" t="s">
        <v>637</v>
      </c>
      <c r="C567" s="263"/>
      <c r="D567" s="264"/>
      <c r="E567" s="268"/>
      <c r="F567" s="269"/>
      <c r="G567" s="270"/>
      <c r="H567" s="268"/>
      <c r="I567" s="269"/>
      <c r="J567" s="270"/>
      <c r="K567" s="268"/>
      <c r="L567" s="269"/>
      <c r="M567" s="269"/>
      <c r="N567" s="269"/>
      <c r="O567" s="269"/>
      <c r="P567" s="270"/>
      <c r="Q567" s="60"/>
      <c r="R567" s="60"/>
      <c r="S567" s="60"/>
      <c r="T567" s="77"/>
      <c r="U567" s="60"/>
      <c r="V567" s="60"/>
      <c r="W567" s="60"/>
      <c r="X567" s="77"/>
      <c r="Y567" s="266"/>
      <c r="Z567" s="57"/>
    </row>
    <row r="568" spans="1:26" s="59" customFormat="1" x14ac:dyDescent="0.25">
      <c r="A568" s="57"/>
      <c r="B568" s="262" t="s">
        <v>638</v>
      </c>
      <c r="C568" s="263"/>
      <c r="D568" s="264"/>
      <c r="E568" s="268"/>
      <c r="F568" s="269"/>
      <c r="G568" s="270"/>
      <c r="H568" s="268"/>
      <c r="I568" s="269"/>
      <c r="J568" s="270"/>
      <c r="K568" s="268"/>
      <c r="L568" s="269"/>
      <c r="M568" s="269"/>
      <c r="N568" s="269"/>
      <c r="O568" s="269"/>
      <c r="P568" s="270"/>
      <c r="Q568" s="60"/>
      <c r="R568" s="60"/>
      <c r="S568" s="60"/>
      <c r="T568" s="77"/>
      <c r="U568" s="60"/>
      <c r="V568" s="60"/>
      <c r="W568" s="60"/>
      <c r="X568" s="77"/>
      <c r="Y568" s="266"/>
      <c r="Z568" s="57"/>
    </row>
    <row r="569" spans="1:26" s="59" customFormat="1" x14ac:dyDescent="0.25">
      <c r="A569" s="57"/>
      <c r="B569" s="262" t="s">
        <v>639</v>
      </c>
      <c r="C569" s="263"/>
      <c r="D569" s="264"/>
      <c r="E569" s="268"/>
      <c r="F569" s="269"/>
      <c r="G569" s="270"/>
      <c r="H569" s="268"/>
      <c r="I569" s="269"/>
      <c r="J569" s="270"/>
      <c r="K569" s="268"/>
      <c r="L569" s="269"/>
      <c r="M569" s="269"/>
      <c r="N569" s="269"/>
      <c r="O569" s="269"/>
      <c r="P569" s="270"/>
      <c r="Q569" s="60"/>
      <c r="R569" s="60"/>
      <c r="S569" s="60"/>
      <c r="T569" s="77"/>
      <c r="U569" s="60"/>
      <c r="V569" s="60"/>
      <c r="W569" s="60"/>
      <c r="X569" s="77"/>
      <c r="Y569" s="266"/>
      <c r="Z569" s="57"/>
    </row>
    <row r="570" spans="1:26" s="59" customFormat="1" x14ac:dyDescent="0.25">
      <c r="A570" s="57"/>
      <c r="B570" s="262" t="s">
        <v>640</v>
      </c>
      <c r="C570" s="263"/>
      <c r="D570" s="264"/>
      <c r="E570" s="268"/>
      <c r="F570" s="269"/>
      <c r="G570" s="270"/>
      <c r="H570" s="268"/>
      <c r="I570" s="269"/>
      <c r="J570" s="270"/>
      <c r="K570" s="268"/>
      <c r="L570" s="269"/>
      <c r="M570" s="269"/>
      <c r="N570" s="269"/>
      <c r="O570" s="269"/>
      <c r="P570" s="270"/>
      <c r="Q570" s="60"/>
      <c r="R570" s="60"/>
      <c r="S570" s="60"/>
      <c r="T570" s="77"/>
      <c r="U570" s="60"/>
      <c r="V570" s="60"/>
      <c r="W570" s="60"/>
      <c r="X570" s="77"/>
      <c r="Y570" s="266"/>
      <c r="Z570" s="57"/>
    </row>
    <row r="571" spans="1:26" s="59" customFormat="1" x14ac:dyDescent="0.25">
      <c r="A571" s="57"/>
      <c r="B571" s="262" t="s">
        <v>641</v>
      </c>
      <c r="C571" s="263"/>
      <c r="D571" s="264"/>
      <c r="E571" s="268"/>
      <c r="F571" s="269"/>
      <c r="G571" s="270"/>
      <c r="H571" s="268"/>
      <c r="I571" s="269"/>
      <c r="J571" s="270"/>
      <c r="K571" s="268"/>
      <c r="L571" s="269"/>
      <c r="M571" s="269"/>
      <c r="N571" s="269"/>
      <c r="O571" s="269"/>
      <c r="P571" s="270"/>
      <c r="Q571" s="60"/>
      <c r="R571" s="60"/>
      <c r="S571" s="60"/>
      <c r="T571" s="77"/>
      <c r="U571" s="60"/>
      <c r="V571" s="60"/>
      <c r="W571" s="60"/>
      <c r="X571" s="77"/>
      <c r="Y571" s="266"/>
      <c r="Z571" s="57"/>
    </row>
    <row r="572" spans="1:26" s="59" customFormat="1" x14ac:dyDescent="0.25">
      <c r="A572" s="57"/>
      <c r="B572" s="262" t="s">
        <v>642</v>
      </c>
      <c r="C572" s="263"/>
      <c r="D572" s="264"/>
      <c r="E572" s="268"/>
      <c r="F572" s="269"/>
      <c r="G572" s="270"/>
      <c r="H572" s="268"/>
      <c r="I572" s="269"/>
      <c r="J572" s="270"/>
      <c r="K572" s="268"/>
      <c r="L572" s="269"/>
      <c r="M572" s="269"/>
      <c r="N572" s="269"/>
      <c r="O572" s="269"/>
      <c r="P572" s="270"/>
      <c r="Q572" s="60"/>
      <c r="R572" s="60"/>
      <c r="S572" s="60"/>
      <c r="T572" s="77"/>
      <c r="U572" s="60"/>
      <c r="V572" s="60"/>
      <c r="W572" s="60"/>
      <c r="X572" s="77"/>
      <c r="Y572" s="266"/>
      <c r="Z572" s="57"/>
    </row>
    <row r="573" spans="1:26" s="59" customFormat="1" x14ac:dyDescent="0.25">
      <c r="A573" s="57"/>
      <c r="B573" s="262" t="s">
        <v>643</v>
      </c>
      <c r="C573" s="263"/>
      <c r="D573" s="264"/>
      <c r="E573" s="268"/>
      <c r="F573" s="269"/>
      <c r="G573" s="270"/>
      <c r="H573" s="268"/>
      <c r="I573" s="269"/>
      <c r="J573" s="270"/>
      <c r="K573" s="268"/>
      <c r="L573" s="269"/>
      <c r="M573" s="269"/>
      <c r="N573" s="269"/>
      <c r="O573" s="269"/>
      <c r="P573" s="270"/>
      <c r="Q573" s="60"/>
      <c r="R573" s="60"/>
      <c r="S573" s="60"/>
      <c r="T573" s="77"/>
      <c r="U573" s="60"/>
      <c r="V573" s="60"/>
      <c r="W573" s="60"/>
      <c r="X573" s="77"/>
      <c r="Y573" s="266"/>
      <c r="Z573" s="57"/>
    </row>
    <row r="574" spans="1:26" s="59" customFormat="1" x14ac:dyDescent="0.25">
      <c r="A574" s="57"/>
      <c r="B574" s="262" t="s">
        <v>644</v>
      </c>
      <c r="C574" s="263"/>
      <c r="D574" s="264"/>
      <c r="E574" s="268"/>
      <c r="F574" s="269"/>
      <c r="G574" s="270"/>
      <c r="H574" s="268"/>
      <c r="I574" s="269"/>
      <c r="J574" s="270"/>
      <c r="K574" s="268"/>
      <c r="L574" s="269"/>
      <c r="M574" s="269"/>
      <c r="N574" s="269"/>
      <c r="O574" s="269"/>
      <c r="P574" s="270"/>
      <c r="Q574" s="60"/>
      <c r="R574" s="60"/>
      <c r="S574" s="60"/>
      <c r="T574" s="77"/>
      <c r="U574" s="60"/>
      <c r="V574" s="60"/>
      <c r="W574" s="60"/>
      <c r="X574" s="77"/>
      <c r="Y574" s="266"/>
      <c r="Z574" s="57"/>
    </row>
    <row r="575" spans="1:26" s="59" customFormat="1" x14ac:dyDescent="0.25">
      <c r="A575" s="57"/>
      <c r="B575" s="262" t="s">
        <v>645</v>
      </c>
      <c r="C575" s="263"/>
      <c r="D575" s="264"/>
      <c r="E575" s="268"/>
      <c r="F575" s="269"/>
      <c r="G575" s="270"/>
      <c r="H575" s="268"/>
      <c r="I575" s="269"/>
      <c r="J575" s="270"/>
      <c r="K575" s="268"/>
      <c r="L575" s="269"/>
      <c r="M575" s="269"/>
      <c r="N575" s="269"/>
      <c r="O575" s="269"/>
      <c r="P575" s="270"/>
      <c r="Q575" s="60"/>
      <c r="R575" s="60"/>
      <c r="S575" s="60"/>
      <c r="T575" s="77"/>
      <c r="U575" s="60"/>
      <c r="V575" s="60"/>
      <c r="W575" s="60"/>
      <c r="X575" s="77"/>
      <c r="Y575" s="266"/>
      <c r="Z575" s="57"/>
    </row>
    <row r="576" spans="1:26" s="59" customFormat="1" x14ac:dyDescent="0.25">
      <c r="A576" s="57"/>
      <c r="B576" s="262" t="s">
        <v>646</v>
      </c>
      <c r="C576" s="263"/>
      <c r="D576" s="264"/>
      <c r="E576" s="268"/>
      <c r="F576" s="269"/>
      <c r="G576" s="270"/>
      <c r="H576" s="268"/>
      <c r="I576" s="269"/>
      <c r="J576" s="270"/>
      <c r="K576" s="268"/>
      <c r="L576" s="269"/>
      <c r="M576" s="269"/>
      <c r="N576" s="269"/>
      <c r="O576" s="269"/>
      <c r="P576" s="270"/>
      <c r="Q576" s="60"/>
      <c r="R576" s="60"/>
      <c r="S576" s="60"/>
      <c r="T576" s="77"/>
      <c r="U576" s="60"/>
      <c r="V576" s="60"/>
      <c r="W576" s="60"/>
      <c r="X576" s="77"/>
      <c r="Y576" s="266"/>
      <c r="Z576" s="57"/>
    </row>
    <row r="577" spans="1:26" s="59" customFormat="1" x14ac:dyDescent="0.25">
      <c r="A577" s="57"/>
      <c r="B577" s="262" t="s">
        <v>647</v>
      </c>
      <c r="C577" s="263"/>
      <c r="D577" s="264"/>
      <c r="E577" s="268"/>
      <c r="F577" s="269"/>
      <c r="G577" s="270"/>
      <c r="H577" s="268"/>
      <c r="I577" s="269"/>
      <c r="J577" s="270"/>
      <c r="K577" s="268"/>
      <c r="L577" s="269"/>
      <c r="M577" s="269"/>
      <c r="N577" s="269"/>
      <c r="O577" s="269"/>
      <c r="P577" s="270"/>
      <c r="Q577" s="60"/>
      <c r="R577" s="60"/>
      <c r="S577" s="60"/>
      <c r="T577" s="77"/>
      <c r="U577" s="60"/>
      <c r="V577" s="60"/>
      <c r="W577" s="60"/>
      <c r="X577" s="77"/>
      <c r="Y577" s="266"/>
      <c r="Z577" s="57"/>
    </row>
    <row r="578" spans="1:26" s="59" customFormat="1" x14ac:dyDescent="0.25">
      <c r="A578" s="57"/>
      <c r="B578" s="262" t="s">
        <v>648</v>
      </c>
      <c r="C578" s="263"/>
      <c r="D578" s="264"/>
      <c r="E578" s="268"/>
      <c r="F578" s="269"/>
      <c r="G578" s="270"/>
      <c r="H578" s="268"/>
      <c r="I578" s="269"/>
      <c r="J578" s="270"/>
      <c r="K578" s="268"/>
      <c r="L578" s="269"/>
      <c r="M578" s="269"/>
      <c r="N578" s="269"/>
      <c r="O578" s="269"/>
      <c r="P578" s="270"/>
      <c r="Q578" s="60"/>
      <c r="R578" s="60"/>
      <c r="S578" s="60"/>
      <c r="T578" s="77"/>
      <c r="U578" s="60"/>
      <c r="V578" s="60"/>
      <c r="W578" s="60"/>
      <c r="X578" s="77"/>
      <c r="Y578" s="266"/>
      <c r="Z578" s="57"/>
    </row>
    <row r="579" spans="1:26" s="59" customFormat="1" x14ac:dyDescent="0.25">
      <c r="A579" s="57"/>
      <c r="B579" s="262" t="s">
        <v>649</v>
      </c>
      <c r="C579" s="263"/>
      <c r="D579" s="264"/>
      <c r="E579" s="268"/>
      <c r="F579" s="269"/>
      <c r="G579" s="270"/>
      <c r="H579" s="268"/>
      <c r="I579" s="269"/>
      <c r="J579" s="270"/>
      <c r="K579" s="268"/>
      <c r="L579" s="269"/>
      <c r="M579" s="269"/>
      <c r="N579" s="269"/>
      <c r="O579" s="269"/>
      <c r="P579" s="270"/>
      <c r="Q579" s="60"/>
      <c r="R579" s="60"/>
      <c r="S579" s="60"/>
      <c r="T579" s="77"/>
      <c r="U579" s="60"/>
      <c r="V579" s="60"/>
      <c r="W579" s="60"/>
      <c r="X579" s="77"/>
      <c r="Y579" s="266"/>
      <c r="Z579" s="57"/>
    </row>
    <row r="580" spans="1:26" s="59" customFormat="1" x14ac:dyDescent="0.25">
      <c r="A580" s="57"/>
      <c r="B580" s="262" t="s">
        <v>650</v>
      </c>
      <c r="C580" s="263"/>
      <c r="D580" s="264"/>
      <c r="E580" s="268"/>
      <c r="F580" s="269"/>
      <c r="G580" s="270"/>
      <c r="H580" s="268"/>
      <c r="I580" s="269"/>
      <c r="J580" s="270"/>
      <c r="K580" s="268"/>
      <c r="L580" s="269"/>
      <c r="M580" s="269"/>
      <c r="N580" s="269"/>
      <c r="O580" s="269"/>
      <c r="P580" s="270"/>
      <c r="Q580" s="60"/>
      <c r="R580" s="60"/>
      <c r="S580" s="60"/>
      <c r="T580" s="77"/>
      <c r="U580" s="60"/>
      <c r="V580" s="60"/>
      <c r="W580" s="60"/>
      <c r="X580" s="77"/>
      <c r="Y580" s="267"/>
      <c r="Z580" s="57"/>
    </row>
    <row r="581" spans="1:26" x14ac:dyDescent="0.25">
      <c r="A581" s="277"/>
      <c r="B581" s="288" t="s">
        <v>240</v>
      </c>
      <c r="C581" s="260" t="s">
        <v>234</v>
      </c>
      <c r="D581" s="64" t="s">
        <v>18</v>
      </c>
      <c r="E581" s="11">
        <v>72126.871431689753</v>
      </c>
      <c r="F581" s="11">
        <v>71694.209502558762</v>
      </c>
      <c r="G581" s="11">
        <v>71336.022167786388</v>
      </c>
      <c r="H581" s="11">
        <v>71015.010068031348</v>
      </c>
      <c r="I581" s="11">
        <v>70731.359389779551</v>
      </c>
      <c r="J581" s="11">
        <v>70484.883946545102</v>
      </c>
      <c r="K581" s="11">
        <v>70272.099391234777</v>
      </c>
      <c r="L581" s="11">
        <v>70025.623948000313</v>
      </c>
      <c r="M581" s="11">
        <v>69850.076689869282</v>
      </c>
      <c r="N581" s="11">
        <v>69711.766728917559</v>
      </c>
      <c r="O581" s="11">
        <v>69607.147655889989</v>
      </c>
      <c r="P581" s="11">
        <v>69536.219470786542</v>
      </c>
      <c r="T581" s="277" t="s">
        <v>19</v>
      </c>
      <c r="X581" s="44"/>
      <c r="Y581" s="76"/>
      <c r="Z581" s="44"/>
    </row>
    <row r="582" spans="1:26" x14ac:dyDescent="0.25">
      <c r="A582" s="277"/>
      <c r="B582" s="288"/>
      <c r="C582" s="261"/>
      <c r="D582" s="64" t="s">
        <v>20</v>
      </c>
      <c r="E582" s="11">
        <v>72600</v>
      </c>
      <c r="F582" s="11">
        <v>72600</v>
      </c>
      <c r="G582" s="11">
        <v>72600</v>
      </c>
      <c r="H582" s="11">
        <v>72634.843134558949</v>
      </c>
      <c r="I582" s="11">
        <v>72707.477977693503</v>
      </c>
      <c r="J582" s="11">
        <v>72816.539194660043</v>
      </c>
      <c r="K582" s="11">
        <v>72962.172273049364</v>
      </c>
      <c r="L582" s="11">
        <v>73144.577703731979</v>
      </c>
      <c r="M582" s="11">
        <v>73364.011436843153</v>
      </c>
      <c r="N582" s="11">
        <v>73620.785476872086</v>
      </c>
      <c r="O582" s="11">
        <v>73915.268618779548</v>
      </c>
      <c r="P582" s="11">
        <v>74247.887327564051</v>
      </c>
      <c r="T582" s="277"/>
      <c r="X582" s="44"/>
      <c r="Y582" s="76"/>
      <c r="Z582" s="44"/>
    </row>
    <row r="583" spans="1:26" s="8" customFormat="1" ht="14.25" x14ac:dyDescent="0.2">
      <c r="A583" s="67" t="s">
        <v>241</v>
      </c>
      <c r="B583" s="291" t="s">
        <v>242</v>
      </c>
      <c r="C583" s="291"/>
      <c r="D583" s="291"/>
      <c r="E583" s="291"/>
      <c r="F583" s="291"/>
      <c r="G583" s="291"/>
      <c r="H583" s="291"/>
      <c r="I583" s="291"/>
      <c r="J583" s="291"/>
      <c r="K583" s="291"/>
      <c r="L583" s="291"/>
      <c r="M583" s="291"/>
      <c r="N583" s="291"/>
      <c r="O583" s="291"/>
      <c r="P583" s="291"/>
      <c r="R583" s="9"/>
      <c r="S583" s="9"/>
      <c r="T583" s="10"/>
      <c r="X583" s="10"/>
      <c r="Y583" s="10"/>
      <c r="Z583" s="10"/>
    </row>
    <row r="584" spans="1:26" s="40" customFormat="1" ht="14.25" x14ac:dyDescent="0.2">
      <c r="A584" s="69" t="s">
        <v>243</v>
      </c>
      <c r="B584" s="292" t="s">
        <v>244</v>
      </c>
      <c r="C584" s="292"/>
      <c r="D584" s="292"/>
      <c r="E584" s="292"/>
      <c r="F584" s="292"/>
      <c r="G584" s="292"/>
      <c r="H584" s="292"/>
      <c r="I584" s="292"/>
      <c r="J584" s="292"/>
      <c r="K584" s="292"/>
      <c r="L584" s="292"/>
      <c r="M584" s="292"/>
      <c r="N584" s="292"/>
      <c r="O584" s="292"/>
      <c r="P584" s="292"/>
      <c r="R584" s="41"/>
      <c r="S584" s="41"/>
      <c r="T584" s="42"/>
      <c r="X584" s="42"/>
      <c r="Y584" s="42"/>
      <c r="Z584" s="42"/>
    </row>
    <row r="585" spans="1:26" s="8" customFormat="1" ht="14.25" x14ac:dyDescent="0.2">
      <c r="A585" s="65" t="s">
        <v>245</v>
      </c>
      <c r="B585" s="286" t="s">
        <v>246</v>
      </c>
      <c r="C585" s="286"/>
      <c r="D585" s="286"/>
      <c r="E585" s="286"/>
      <c r="F585" s="286"/>
      <c r="G585" s="286"/>
      <c r="H585" s="286"/>
      <c r="I585" s="286"/>
      <c r="J585" s="286"/>
      <c r="K585" s="286"/>
      <c r="L585" s="286"/>
      <c r="M585" s="286"/>
      <c r="N585" s="286"/>
      <c r="O585" s="286"/>
      <c r="P585" s="286"/>
      <c r="R585" s="9"/>
      <c r="S585" s="9"/>
      <c r="T585" s="10"/>
      <c r="X585" s="10"/>
      <c r="Y585" s="10"/>
      <c r="Z585" s="10"/>
    </row>
    <row r="586" spans="1:26" s="58" customFormat="1" ht="28.5" x14ac:dyDescent="0.25">
      <c r="A586" s="56" t="s">
        <v>247</v>
      </c>
      <c r="B586" s="279" t="s">
        <v>248</v>
      </c>
      <c r="C586" s="280"/>
      <c r="D586" s="280"/>
      <c r="E586" s="280"/>
      <c r="F586" s="280"/>
      <c r="G586" s="280"/>
      <c r="H586" s="280"/>
      <c r="I586" s="280"/>
      <c r="J586" s="280"/>
      <c r="K586" s="280"/>
      <c r="L586" s="280"/>
      <c r="M586" s="280"/>
      <c r="N586" s="280"/>
      <c r="O586" s="280"/>
      <c r="P586" s="280"/>
      <c r="Q586" s="280"/>
      <c r="R586" s="280"/>
      <c r="S586" s="280"/>
      <c r="T586" s="280"/>
      <c r="U586" s="280"/>
      <c r="V586" s="280"/>
      <c r="W586" s="280"/>
      <c r="X586" s="280"/>
      <c r="Y586" s="280"/>
      <c r="Z586" s="281"/>
    </row>
    <row r="587" spans="1:26" s="59" customFormat="1" x14ac:dyDescent="0.25">
      <c r="A587" s="57"/>
      <c r="B587" s="262" t="s">
        <v>662</v>
      </c>
      <c r="C587" s="263"/>
      <c r="D587" s="264"/>
      <c r="E587" s="268"/>
      <c r="F587" s="269"/>
      <c r="G587" s="270"/>
      <c r="H587" s="268"/>
      <c r="I587" s="269"/>
      <c r="J587" s="270"/>
      <c r="K587" s="268"/>
      <c r="L587" s="269"/>
      <c r="M587" s="269"/>
      <c r="N587" s="269"/>
      <c r="O587" s="269"/>
      <c r="P587" s="270"/>
      <c r="Q587" s="60"/>
      <c r="R587" s="60"/>
      <c r="S587" s="60"/>
      <c r="T587" s="77"/>
      <c r="U587" s="60"/>
      <c r="V587" s="60"/>
      <c r="W587" s="60"/>
      <c r="X587" s="77"/>
      <c r="Y587" s="265" t="s">
        <v>729</v>
      </c>
      <c r="Z587" s="57"/>
    </row>
    <row r="588" spans="1:26" s="59" customFormat="1" x14ac:dyDescent="0.25">
      <c r="A588" s="57"/>
      <c r="B588" s="262" t="s">
        <v>652</v>
      </c>
      <c r="C588" s="263"/>
      <c r="D588" s="264"/>
      <c r="E588" s="268"/>
      <c r="F588" s="269"/>
      <c r="G588" s="270"/>
      <c r="H588" s="268"/>
      <c r="I588" s="269"/>
      <c r="J588" s="270"/>
      <c r="K588" s="268"/>
      <c r="L588" s="269"/>
      <c r="M588" s="269"/>
      <c r="N588" s="269"/>
      <c r="O588" s="269"/>
      <c r="P588" s="270"/>
      <c r="Q588" s="60"/>
      <c r="R588" s="60"/>
      <c r="S588" s="60"/>
      <c r="T588" s="77"/>
      <c r="U588" s="60"/>
      <c r="V588" s="60"/>
      <c r="W588" s="60"/>
      <c r="X588" s="77"/>
      <c r="Y588" s="266"/>
      <c r="Z588" s="57"/>
    </row>
    <row r="589" spans="1:26" s="59" customFormat="1" x14ac:dyDescent="0.25">
      <c r="A589" s="57"/>
      <c r="B589" s="262" t="s">
        <v>653</v>
      </c>
      <c r="C589" s="263"/>
      <c r="D589" s="264"/>
      <c r="E589" s="268"/>
      <c r="F589" s="269"/>
      <c r="G589" s="270"/>
      <c r="H589" s="268"/>
      <c r="I589" s="269"/>
      <c r="J589" s="270"/>
      <c r="K589" s="268"/>
      <c r="L589" s="269"/>
      <c r="M589" s="269"/>
      <c r="N589" s="269"/>
      <c r="O589" s="269"/>
      <c r="P589" s="270"/>
      <c r="Q589" s="60"/>
      <c r="R589" s="60"/>
      <c r="S589" s="60"/>
      <c r="T589" s="77"/>
      <c r="U589" s="60"/>
      <c r="V589" s="60"/>
      <c r="W589" s="60"/>
      <c r="X589" s="77"/>
      <c r="Y589" s="266"/>
      <c r="Z589" s="57"/>
    </row>
    <row r="590" spans="1:26" s="59" customFormat="1" x14ac:dyDescent="0.25">
      <c r="A590" s="57"/>
      <c r="B590" s="262" t="s">
        <v>654</v>
      </c>
      <c r="C590" s="263"/>
      <c r="D590" s="264"/>
      <c r="E590" s="268"/>
      <c r="F590" s="269"/>
      <c r="G590" s="270"/>
      <c r="H590" s="268"/>
      <c r="I590" s="269"/>
      <c r="J590" s="270"/>
      <c r="K590" s="268"/>
      <c r="L590" s="269"/>
      <c r="M590" s="269"/>
      <c r="N590" s="269"/>
      <c r="O590" s="269"/>
      <c r="P590" s="270"/>
      <c r="Q590" s="60"/>
      <c r="R590" s="60"/>
      <c r="S590" s="60"/>
      <c r="T590" s="77"/>
      <c r="U590" s="60"/>
      <c r="V590" s="60"/>
      <c r="W590" s="60"/>
      <c r="X590" s="77"/>
      <c r="Y590" s="266"/>
      <c r="Z590" s="57"/>
    </row>
    <row r="591" spans="1:26" s="59" customFormat="1" x14ac:dyDescent="0.25">
      <c r="A591" s="57"/>
      <c r="B591" s="262" t="s">
        <v>655</v>
      </c>
      <c r="C591" s="263"/>
      <c r="D591" s="264"/>
      <c r="E591" s="268"/>
      <c r="F591" s="269"/>
      <c r="G591" s="270"/>
      <c r="H591" s="268"/>
      <c r="I591" s="269"/>
      <c r="J591" s="270"/>
      <c r="K591" s="268"/>
      <c r="L591" s="269"/>
      <c r="M591" s="269"/>
      <c r="N591" s="269"/>
      <c r="O591" s="269"/>
      <c r="P591" s="270"/>
      <c r="Q591" s="60"/>
      <c r="R591" s="60"/>
      <c r="S591" s="60"/>
      <c r="T591" s="77"/>
      <c r="U591" s="60"/>
      <c r="V591" s="60"/>
      <c r="W591" s="60"/>
      <c r="X591" s="77"/>
      <c r="Y591" s="266"/>
      <c r="Z591" s="57"/>
    </row>
    <row r="592" spans="1:26" s="59" customFormat="1" x14ac:dyDescent="0.25">
      <c r="A592" s="57"/>
      <c r="B592" s="262" t="s">
        <v>656</v>
      </c>
      <c r="C592" s="263"/>
      <c r="D592" s="264"/>
      <c r="E592" s="268"/>
      <c r="F592" s="269"/>
      <c r="G592" s="270"/>
      <c r="H592" s="268"/>
      <c r="I592" s="269"/>
      <c r="J592" s="270"/>
      <c r="K592" s="268"/>
      <c r="L592" s="269"/>
      <c r="M592" s="269"/>
      <c r="N592" s="269"/>
      <c r="O592" s="269"/>
      <c r="P592" s="270"/>
      <c r="Q592" s="60"/>
      <c r="R592" s="60"/>
      <c r="S592" s="60"/>
      <c r="T592" s="77"/>
      <c r="U592" s="60"/>
      <c r="V592" s="60"/>
      <c r="W592" s="60"/>
      <c r="X592" s="77"/>
      <c r="Y592" s="266"/>
      <c r="Z592" s="57"/>
    </row>
    <row r="593" spans="1:26" s="59" customFormat="1" x14ac:dyDescent="0.25">
      <c r="A593" s="57"/>
      <c r="B593" s="262" t="s">
        <v>657</v>
      </c>
      <c r="C593" s="263"/>
      <c r="D593" s="264"/>
      <c r="E593" s="268"/>
      <c r="F593" s="269"/>
      <c r="G593" s="270"/>
      <c r="H593" s="268"/>
      <c r="I593" s="269"/>
      <c r="J593" s="270"/>
      <c r="K593" s="268"/>
      <c r="L593" s="269"/>
      <c r="M593" s="269"/>
      <c r="N593" s="269"/>
      <c r="O593" s="269"/>
      <c r="P593" s="270"/>
      <c r="Q593" s="60"/>
      <c r="R593" s="60"/>
      <c r="S593" s="60"/>
      <c r="T593" s="77"/>
      <c r="U593" s="60"/>
      <c r="V593" s="60"/>
      <c r="W593" s="60"/>
      <c r="X593" s="77"/>
      <c r="Y593" s="266"/>
      <c r="Z593" s="57"/>
    </row>
    <row r="594" spans="1:26" s="59" customFormat="1" x14ac:dyDescent="0.25">
      <c r="A594" s="57"/>
      <c r="B594" s="262" t="s">
        <v>658</v>
      </c>
      <c r="C594" s="263"/>
      <c r="D594" s="264"/>
      <c r="E594" s="268"/>
      <c r="F594" s="269"/>
      <c r="G594" s="270"/>
      <c r="H594" s="268"/>
      <c r="I594" s="269"/>
      <c r="J594" s="270"/>
      <c r="K594" s="268"/>
      <c r="L594" s="269"/>
      <c r="M594" s="269"/>
      <c r="N594" s="269"/>
      <c r="O594" s="269"/>
      <c r="P594" s="270"/>
      <c r="Q594" s="60"/>
      <c r="R594" s="60"/>
      <c r="S594" s="60"/>
      <c r="T594" s="77"/>
      <c r="U594" s="60"/>
      <c r="V594" s="60"/>
      <c r="W594" s="60"/>
      <c r="X594" s="77"/>
      <c r="Y594" s="266"/>
      <c r="Z594" s="57"/>
    </row>
    <row r="595" spans="1:26" s="59" customFormat="1" x14ac:dyDescent="0.25">
      <c r="A595" s="57"/>
      <c r="B595" s="262" t="s">
        <v>659</v>
      </c>
      <c r="C595" s="263"/>
      <c r="D595" s="264"/>
      <c r="E595" s="268"/>
      <c r="F595" s="269"/>
      <c r="G595" s="270"/>
      <c r="H595" s="268"/>
      <c r="I595" s="269"/>
      <c r="J595" s="270"/>
      <c r="K595" s="268"/>
      <c r="L595" s="269"/>
      <c r="M595" s="269"/>
      <c r="N595" s="269"/>
      <c r="O595" s="269"/>
      <c r="P595" s="270"/>
      <c r="Q595" s="60"/>
      <c r="R595" s="60"/>
      <c r="S595" s="60"/>
      <c r="T595" s="77"/>
      <c r="U595" s="60"/>
      <c r="V595" s="60"/>
      <c r="W595" s="60"/>
      <c r="X595" s="77"/>
      <c r="Y595" s="266"/>
      <c r="Z595" s="57"/>
    </row>
    <row r="596" spans="1:26" s="59" customFormat="1" x14ac:dyDescent="0.25">
      <c r="A596" s="57"/>
      <c r="B596" s="262" t="s">
        <v>660</v>
      </c>
      <c r="C596" s="263"/>
      <c r="D596" s="264"/>
      <c r="E596" s="268"/>
      <c r="F596" s="269"/>
      <c r="G596" s="270"/>
      <c r="H596" s="268"/>
      <c r="I596" s="269"/>
      <c r="J596" s="270"/>
      <c r="K596" s="268"/>
      <c r="L596" s="269"/>
      <c r="M596" s="269"/>
      <c r="N596" s="269"/>
      <c r="O596" s="269"/>
      <c r="P596" s="270"/>
      <c r="Q596" s="60"/>
      <c r="R596" s="60"/>
      <c r="S596" s="60"/>
      <c r="T596" s="77"/>
      <c r="U596" s="60"/>
      <c r="V596" s="60"/>
      <c r="W596" s="60"/>
      <c r="X596" s="77"/>
      <c r="Y596" s="266"/>
      <c r="Z596" s="57"/>
    </row>
    <row r="597" spans="1:26" s="59" customFormat="1" x14ac:dyDescent="0.25">
      <c r="A597" s="57"/>
      <c r="B597" s="262" t="s">
        <v>661</v>
      </c>
      <c r="C597" s="263"/>
      <c r="D597" s="264"/>
      <c r="E597" s="268"/>
      <c r="F597" s="269"/>
      <c r="G597" s="270"/>
      <c r="H597" s="268"/>
      <c r="I597" s="269"/>
      <c r="J597" s="270"/>
      <c r="K597" s="268"/>
      <c r="L597" s="269"/>
      <c r="M597" s="269"/>
      <c r="N597" s="269"/>
      <c r="O597" s="269"/>
      <c r="P597" s="270"/>
      <c r="Q597" s="60"/>
      <c r="R597" s="60"/>
      <c r="S597" s="60"/>
      <c r="T597" s="77"/>
      <c r="U597" s="60"/>
      <c r="V597" s="60"/>
      <c r="W597" s="60"/>
      <c r="X597" s="77"/>
      <c r="Y597" s="266"/>
      <c r="Z597" s="57"/>
    </row>
    <row r="598" spans="1:26" s="59" customFormat="1" x14ac:dyDescent="0.25">
      <c r="A598" s="57"/>
      <c r="B598" s="262" t="s">
        <v>663</v>
      </c>
      <c r="C598" s="263"/>
      <c r="D598" s="264"/>
      <c r="E598" s="268"/>
      <c r="F598" s="269"/>
      <c r="G598" s="270"/>
      <c r="H598" s="268"/>
      <c r="I598" s="269"/>
      <c r="J598" s="270"/>
      <c r="K598" s="268"/>
      <c r="L598" s="269"/>
      <c r="M598" s="269"/>
      <c r="N598" s="269"/>
      <c r="O598" s="269"/>
      <c r="P598" s="270"/>
      <c r="Q598" s="60"/>
      <c r="R598" s="60"/>
      <c r="S598" s="60"/>
      <c r="T598" s="77"/>
      <c r="U598" s="60"/>
      <c r="V598" s="60"/>
      <c r="W598" s="60"/>
      <c r="X598" s="77"/>
      <c r="Y598" s="267"/>
      <c r="Z598" s="57"/>
    </row>
    <row r="599" spans="1:26" x14ac:dyDescent="0.25">
      <c r="A599" s="277"/>
      <c r="B599" s="278" t="s">
        <v>249</v>
      </c>
      <c r="C599" s="260" t="s">
        <v>250</v>
      </c>
      <c r="D599" s="64" t="s">
        <v>18</v>
      </c>
      <c r="E599" s="19">
        <v>4.21</v>
      </c>
      <c r="F599" s="19">
        <v>4.17</v>
      </c>
      <c r="G599" s="19">
        <v>4.13</v>
      </c>
      <c r="H599" s="19">
        <v>4.08</v>
      </c>
      <c r="I599" s="19">
        <v>4.04</v>
      </c>
      <c r="J599" s="19">
        <v>4</v>
      </c>
      <c r="K599" s="19">
        <v>3.96</v>
      </c>
      <c r="L599" s="19">
        <v>3.92</v>
      </c>
      <c r="M599" s="19">
        <v>3.88</v>
      </c>
      <c r="N599" s="19">
        <v>3.85</v>
      </c>
      <c r="O599" s="19">
        <v>3.81</v>
      </c>
      <c r="P599" s="19">
        <v>3.77</v>
      </c>
      <c r="T599" s="277" t="s">
        <v>19</v>
      </c>
      <c r="X599" s="44"/>
      <c r="Y599" s="76"/>
      <c r="Z599" s="44"/>
    </row>
    <row r="600" spans="1:26" x14ac:dyDescent="0.25">
      <c r="A600" s="277"/>
      <c r="B600" s="278"/>
      <c r="C600" s="261"/>
      <c r="D600" s="64" t="s">
        <v>20</v>
      </c>
      <c r="E600" s="19">
        <v>4.2</v>
      </c>
      <c r="F600" s="19">
        <v>4.12</v>
      </c>
      <c r="G600" s="19">
        <v>4.03</v>
      </c>
      <c r="H600" s="19">
        <v>3.95</v>
      </c>
      <c r="I600" s="19">
        <v>3.87</v>
      </c>
      <c r="J600" s="19">
        <v>3.8</v>
      </c>
      <c r="K600" s="19">
        <v>3.72</v>
      </c>
      <c r="L600" s="19">
        <v>3.65</v>
      </c>
      <c r="M600" s="19">
        <v>3.57</v>
      </c>
      <c r="N600" s="19">
        <v>3.5</v>
      </c>
      <c r="O600" s="19">
        <v>3.43</v>
      </c>
      <c r="P600" s="19">
        <v>3.36</v>
      </c>
      <c r="T600" s="277"/>
      <c r="X600" s="44"/>
      <c r="Y600" s="76"/>
      <c r="Z600" s="44"/>
    </row>
    <row r="601" spans="1:26" x14ac:dyDescent="0.25">
      <c r="A601" s="277"/>
      <c r="B601" s="278" t="s">
        <v>251</v>
      </c>
      <c r="C601" s="260" t="s">
        <v>252</v>
      </c>
      <c r="D601" s="64" t="s">
        <v>18</v>
      </c>
      <c r="E601" s="19">
        <v>300</v>
      </c>
      <c r="F601" s="19">
        <v>300</v>
      </c>
      <c r="G601" s="19">
        <v>300</v>
      </c>
      <c r="H601" s="19">
        <v>300</v>
      </c>
      <c r="I601" s="19">
        <v>300</v>
      </c>
      <c r="J601" s="19">
        <v>350</v>
      </c>
      <c r="K601" s="19">
        <v>350</v>
      </c>
      <c r="L601" s="19">
        <v>350</v>
      </c>
      <c r="M601" s="19">
        <v>350</v>
      </c>
      <c r="N601" s="19">
        <v>400</v>
      </c>
      <c r="O601" s="19">
        <v>400</v>
      </c>
      <c r="P601" s="19">
        <v>400</v>
      </c>
      <c r="T601" s="277" t="s">
        <v>19</v>
      </c>
      <c r="X601" s="44"/>
      <c r="Y601" s="76"/>
      <c r="Z601" s="44"/>
    </row>
    <row r="602" spans="1:26" x14ac:dyDescent="0.25">
      <c r="A602" s="277"/>
      <c r="B602" s="278"/>
      <c r="C602" s="261"/>
      <c r="D602" s="64" t="s">
        <v>20</v>
      </c>
      <c r="E602" s="19">
        <v>300</v>
      </c>
      <c r="F602" s="19">
        <v>300</v>
      </c>
      <c r="G602" s="19">
        <v>300</v>
      </c>
      <c r="H602" s="19">
        <v>350</v>
      </c>
      <c r="I602" s="19">
        <v>350</v>
      </c>
      <c r="J602" s="19">
        <v>350</v>
      </c>
      <c r="K602" s="19">
        <v>350</v>
      </c>
      <c r="L602" s="19">
        <v>400</v>
      </c>
      <c r="M602" s="19">
        <v>400</v>
      </c>
      <c r="N602" s="19">
        <v>450</v>
      </c>
      <c r="O602" s="19">
        <v>450</v>
      </c>
      <c r="P602" s="19">
        <v>500</v>
      </c>
      <c r="T602" s="277"/>
      <c r="X602" s="44"/>
      <c r="Y602" s="76"/>
      <c r="Z602" s="44"/>
    </row>
    <row r="603" spans="1:26" x14ac:dyDescent="0.25">
      <c r="A603" s="277"/>
      <c r="B603" s="278" t="s">
        <v>253</v>
      </c>
      <c r="C603" s="260" t="s">
        <v>254</v>
      </c>
      <c r="D603" s="63" t="s">
        <v>18</v>
      </c>
      <c r="E603" s="19">
        <v>20</v>
      </c>
      <c r="F603" s="19">
        <v>20</v>
      </c>
      <c r="G603" s="19">
        <v>20</v>
      </c>
      <c r="H603" s="19">
        <v>20</v>
      </c>
      <c r="I603" s="19">
        <v>20</v>
      </c>
      <c r="J603" s="19">
        <v>20</v>
      </c>
      <c r="K603" s="19">
        <v>20</v>
      </c>
      <c r="L603" s="19">
        <v>20</v>
      </c>
      <c r="M603" s="19">
        <v>20</v>
      </c>
      <c r="N603" s="19">
        <v>20</v>
      </c>
      <c r="O603" s="19">
        <v>20</v>
      </c>
      <c r="P603" s="19">
        <v>20</v>
      </c>
      <c r="T603" s="277" t="s">
        <v>19</v>
      </c>
      <c r="X603" s="44"/>
      <c r="Y603" s="76"/>
      <c r="Z603" s="44"/>
    </row>
    <row r="604" spans="1:26" x14ac:dyDescent="0.25">
      <c r="A604" s="277"/>
      <c r="B604" s="278"/>
      <c r="C604" s="261"/>
      <c r="D604" s="63" t="s">
        <v>20</v>
      </c>
      <c r="E604" s="19">
        <v>20</v>
      </c>
      <c r="F604" s="19">
        <v>20</v>
      </c>
      <c r="G604" s="19">
        <v>20</v>
      </c>
      <c r="H604" s="19">
        <v>21</v>
      </c>
      <c r="I604" s="19">
        <v>21</v>
      </c>
      <c r="J604" s="19">
        <v>21</v>
      </c>
      <c r="K604" s="19">
        <v>22</v>
      </c>
      <c r="L604" s="19">
        <v>22</v>
      </c>
      <c r="M604" s="19">
        <v>22</v>
      </c>
      <c r="N604" s="19">
        <v>22</v>
      </c>
      <c r="O604" s="19">
        <v>22</v>
      </c>
      <c r="P604" s="19">
        <v>22</v>
      </c>
      <c r="T604" s="277"/>
      <c r="X604" s="44"/>
      <c r="Y604" s="76"/>
      <c r="Z604" s="44"/>
    </row>
    <row r="605" spans="1:26" x14ac:dyDescent="0.25">
      <c r="A605" s="277"/>
      <c r="B605" s="278" t="s">
        <v>255</v>
      </c>
      <c r="C605" s="260" t="s">
        <v>57</v>
      </c>
      <c r="D605" s="63" t="s">
        <v>18</v>
      </c>
      <c r="E605" s="19">
        <v>20</v>
      </c>
      <c r="F605" s="19">
        <v>20</v>
      </c>
      <c r="G605" s="19">
        <v>23</v>
      </c>
      <c r="H605" s="19">
        <v>23</v>
      </c>
      <c r="I605" s="19">
        <v>25</v>
      </c>
      <c r="J605" s="19">
        <v>25</v>
      </c>
      <c r="K605" s="19">
        <v>25</v>
      </c>
      <c r="L605" s="19">
        <v>25</v>
      </c>
      <c r="M605" s="19">
        <v>28</v>
      </c>
      <c r="N605" s="19">
        <v>28</v>
      </c>
      <c r="O605" s="19">
        <v>31</v>
      </c>
      <c r="P605" s="19">
        <v>33</v>
      </c>
      <c r="T605" s="277" t="s">
        <v>19</v>
      </c>
      <c r="X605" s="44"/>
      <c r="Y605" s="76"/>
      <c r="Z605" s="44"/>
    </row>
    <row r="606" spans="1:26" x14ac:dyDescent="0.25">
      <c r="A606" s="277"/>
      <c r="B606" s="278"/>
      <c r="C606" s="261"/>
      <c r="D606" s="63" t="s">
        <v>20</v>
      </c>
      <c r="E606" s="19">
        <v>20</v>
      </c>
      <c r="F606" s="19">
        <v>20</v>
      </c>
      <c r="G606" s="19">
        <v>25</v>
      </c>
      <c r="H606" s="19">
        <v>25</v>
      </c>
      <c r="I606" s="19">
        <v>25</v>
      </c>
      <c r="J606" s="19">
        <v>25</v>
      </c>
      <c r="K606" s="19">
        <v>27</v>
      </c>
      <c r="L606" s="19">
        <v>27</v>
      </c>
      <c r="M606" s="19">
        <v>30</v>
      </c>
      <c r="N606" s="19">
        <v>32</v>
      </c>
      <c r="O606" s="19">
        <v>33</v>
      </c>
      <c r="P606" s="19">
        <v>35</v>
      </c>
      <c r="T606" s="277"/>
      <c r="X606" s="44"/>
      <c r="Y606" s="76"/>
      <c r="Z606" s="44"/>
    </row>
    <row r="607" spans="1:26" s="58" customFormat="1" ht="28.5" x14ac:dyDescent="0.25">
      <c r="A607" s="56" t="s">
        <v>256</v>
      </c>
      <c r="B607" s="279" t="s">
        <v>257</v>
      </c>
      <c r="C607" s="280"/>
      <c r="D607" s="280"/>
      <c r="E607" s="280"/>
      <c r="F607" s="280"/>
      <c r="G607" s="280"/>
      <c r="H607" s="280"/>
      <c r="I607" s="280"/>
      <c r="J607" s="280"/>
      <c r="K607" s="280"/>
      <c r="L607" s="280"/>
      <c r="M607" s="280"/>
      <c r="N607" s="280"/>
      <c r="O607" s="280"/>
      <c r="P607" s="280"/>
      <c r="Q607" s="280"/>
      <c r="R607" s="280"/>
      <c r="S607" s="280"/>
      <c r="T607" s="280"/>
      <c r="U607" s="280"/>
      <c r="V607" s="280"/>
      <c r="W607" s="280"/>
      <c r="X607" s="280"/>
      <c r="Y607" s="280"/>
      <c r="Z607" s="281"/>
    </row>
    <row r="608" spans="1:26" s="59" customFormat="1" x14ac:dyDescent="0.25">
      <c r="A608" s="57"/>
      <c r="B608" s="262" t="s">
        <v>668</v>
      </c>
      <c r="C608" s="263"/>
      <c r="D608" s="264"/>
      <c r="E608" s="268"/>
      <c r="F608" s="269"/>
      <c r="G608" s="270"/>
      <c r="H608" s="268"/>
      <c r="I608" s="269"/>
      <c r="J608" s="270"/>
      <c r="K608" s="268"/>
      <c r="L608" s="269"/>
      <c r="M608" s="269"/>
      <c r="N608" s="269"/>
      <c r="O608" s="269"/>
      <c r="P608" s="270"/>
      <c r="Q608" s="60"/>
      <c r="R608" s="60"/>
      <c r="S608" s="60"/>
      <c r="T608" s="77"/>
      <c r="U608" s="60"/>
      <c r="V608" s="60"/>
      <c r="W608" s="60"/>
      <c r="X608" s="77"/>
      <c r="Y608" s="265" t="s">
        <v>726</v>
      </c>
      <c r="Z608" s="57"/>
    </row>
    <row r="609" spans="1:26" s="59" customFormat="1" x14ac:dyDescent="0.25">
      <c r="A609" s="57"/>
      <c r="B609" s="262" t="s">
        <v>664</v>
      </c>
      <c r="C609" s="263"/>
      <c r="D609" s="264"/>
      <c r="E609" s="268"/>
      <c r="F609" s="269"/>
      <c r="G609" s="270"/>
      <c r="H609" s="268"/>
      <c r="I609" s="269"/>
      <c r="J609" s="270"/>
      <c r="K609" s="268"/>
      <c r="L609" s="269"/>
      <c r="M609" s="269"/>
      <c r="N609" s="269"/>
      <c r="O609" s="269"/>
      <c r="P609" s="270"/>
      <c r="Q609" s="60"/>
      <c r="R609" s="60"/>
      <c r="S609" s="60"/>
      <c r="T609" s="77"/>
      <c r="U609" s="60"/>
      <c r="V609" s="60"/>
      <c r="W609" s="60"/>
      <c r="X609" s="77"/>
      <c r="Y609" s="266"/>
      <c r="Z609" s="57"/>
    </row>
    <row r="610" spans="1:26" s="59" customFormat="1" x14ac:dyDescent="0.25">
      <c r="A610" s="57"/>
      <c r="B610" s="262" t="s">
        <v>665</v>
      </c>
      <c r="C610" s="263"/>
      <c r="D610" s="264"/>
      <c r="E610" s="268"/>
      <c r="F610" s="269"/>
      <c r="G610" s="270"/>
      <c r="H610" s="268"/>
      <c r="I610" s="269"/>
      <c r="J610" s="270"/>
      <c r="K610" s="268"/>
      <c r="L610" s="269"/>
      <c r="M610" s="269"/>
      <c r="N610" s="269"/>
      <c r="O610" s="269"/>
      <c r="P610" s="270"/>
      <c r="Q610" s="60"/>
      <c r="R610" s="60"/>
      <c r="S610" s="60"/>
      <c r="T610" s="77"/>
      <c r="U610" s="60"/>
      <c r="V610" s="60"/>
      <c r="W610" s="60"/>
      <c r="X610" s="77"/>
      <c r="Y610" s="266"/>
      <c r="Z610" s="57"/>
    </row>
    <row r="611" spans="1:26" s="59" customFormat="1" x14ac:dyDescent="0.25">
      <c r="A611" s="57"/>
      <c r="B611" s="262" t="s">
        <v>666</v>
      </c>
      <c r="C611" s="263"/>
      <c r="D611" s="264"/>
      <c r="E611" s="268"/>
      <c r="F611" s="269"/>
      <c r="G611" s="270"/>
      <c r="H611" s="268"/>
      <c r="I611" s="269"/>
      <c r="J611" s="270"/>
      <c r="K611" s="268"/>
      <c r="L611" s="269"/>
      <c r="M611" s="269"/>
      <c r="N611" s="269"/>
      <c r="O611" s="269"/>
      <c r="P611" s="270"/>
      <c r="Q611" s="60"/>
      <c r="R611" s="60"/>
      <c r="S611" s="60"/>
      <c r="T611" s="77"/>
      <c r="U611" s="60"/>
      <c r="V611" s="60"/>
      <c r="W611" s="60"/>
      <c r="X611" s="77"/>
      <c r="Y611" s="266"/>
      <c r="Z611" s="57"/>
    </row>
    <row r="612" spans="1:26" s="59" customFormat="1" x14ac:dyDescent="0.25">
      <c r="A612" s="57"/>
      <c r="B612" s="262" t="s">
        <v>667</v>
      </c>
      <c r="C612" s="263"/>
      <c r="D612" s="264"/>
      <c r="E612" s="268"/>
      <c r="F612" s="269"/>
      <c r="G612" s="270"/>
      <c r="H612" s="268"/>
      <c r="I612" s="269"/>
      <c r="J612" s="270"/>
      <c r="K612" s="268"/>
      <c r="L612" s="269"/>
      <c r="M612" s="269"/>
      <c r="N612" s="269"/>
      <c r="O612" s="269"/>
      <c r="P612" s="270"/>
      <c r="Q612" s="60"/>
      <c r="R612" s="60"/>
      <c r="S612" s="60"/>
      <c r="T612" s="77"/>
      <c r="U612" s="60"/>
      <c r="V612" s="60"/>
      <c r="W612" s="60"/>
      <c r="X612" s="77"/>
      <c r="Y612" s="266"/>
      <c r="Z612" s="57"/>
    </row>
    <row r="613" spans="1:26" s="59" customFormat="1" x14ac:dyDescent="0.25">
      <c r="A613" s="57"/>
      <c r="B613" s="262" t="s">
        <v>669</v>
      </c>
      <c r="C613" s="263"/>
      <c r="D613" s="264"/>
      <c r="E613" s="268"/>
      <c r="F613" s="269"/>
      <c r="G613" s="270"/>
      <c r="H613" s="268"/>
      <c r="I613" s="269"/>
      <c r="J613" s="270"/>
      <c r="K613" s="268"/>
      <c r="L613" s="269"/>
      <c r="M613" s="269"/>
      <c r="N613" s="269"/>
      <c r="O613" s="269"/>
      <c r="P613" s="270"/>
      <c r="Q613" s="60"/>
      <c r="R613" s="60"/>
      <c r="S613" s="60"/>
      <c r="T613" s="77"/>
      <c r="U613" s="60"/>
      <c r="V613" s="60"/>
      <c r="W613" s="60"/>
      <c r="X613" s="77"/>
      <c r="Y613" s="267"/>
      <c r="Z613" s="57"/>
    </row>
    <row r="614" spans="1:26" s="28" customFormat="1" x14ac:dyDescent="0.25">
      <c r="A614" s="287"/>
      <c r="B614" s="288" t="s">
        <v>258</v>
      </c>
      <c r="C614" s="289" t="s">
        <v>7</v>
      </c>
      <c r="D614" s="68" t="s">
        <v>18</v>
      </c>
      <c r="E614" s="43">
        <v>74.2</v>
      </c>
      <c r="F614" s="43">
        <v>74.400000000000006</v>
      </c>
      <c r="G614" s="43">
        <v>74.599999999999994</v>
      </c>
      <c r="H614" s="43">
        <v>74.900000000000006</v>
      </c>
      <c r="I614" s="43">
        <v>75.099999999999994</v>
      </c>
      <c r="J614" s="43">
        <v>75.3</v>
      </c>
      <c r="K614" s="43">
        <v>75.5</v>
      </c>
      <c r="L614" s="43">
        <v>75.7</v>
      </c>
      <c r="M614" s="43">
        <v>76</v>
      </c>
      <c r="N614" s="43">
        <v>76.3</v>
      </c>
      <c r="O614" s="43">
        <v>76.599999999999994</v>
      </c>
      <c r="P614" s="43">
        <v>76.900000000000006</v>
      </c>
      <c r="R614" s="24"/>
      <c r="S614" s="24"/>
      <c r="T614" s="287" t="s">
        <v>19</v>
      </c>
      <c r="X614" s="46"/>
      <c r="Y614" s="74"/>
      <c r="Z614" s="46"/>
    </row>
    <row r="615" spans="1:26" s="28" customFormat="1" x14ac:dyDescent="0.25">
      <c r="A615" s="287"/>
      <c r="B615" s="288"/>
      <c r="C615" s="290"/>
      <c r="D615" s="68" t="s">
        <v>20</v>
      </c>
      <c r="E615" s="43">
        <v>74.2</v>
      </c>
      <c r="F615" s="43">
        <v>74.7</v>
      </c>
      <c r="G615" s="43">
        <v>75.3</v>
      </c>
      <c r="H615" s="43">
        <v>75.7</v>
      </c>
      <c r="I615" s="43">
        <v>76.099999999999994</v>
      </c>
      <c r="J615" s="43">
        <v>76.599999999999994</v>
      </c>
      <c r="K615" s="43">
        <v>77</v>
      </c>
      <c r="L615" s="43">
        <v>77.5</v>
      </c>
      <c r="M615" s="43">
        <v>77.900000000000006</v>
      </c>
      <c r="N615" s="43">
        <v>78.400000000000006</v>
      </c>
      <c r="O615" s="43">
        <v>78.900000000000006</v>
      </c>
      <c r="P615" s="43">
        <v>79.400000000000006</v>
      </c>
      <c r="R615" s="24"/>
      <c r="S615" s="24"/>
      <c r="T615" s="287"/>
      <c r="X615" s="46"/>
      <c r="Y615" s="74"/>
      <c r="Z615" s="46"/>
    </row>
    <row r="616" spans="1:26" s="58" customFormat="1" ht="28.5" x14ac:dyDescent="0.25">
      <c r="A616" s="56" t="s">
        <v>259</v>
      </c>
      <c r="B616" s="279" t="s">
        <v>260</v>
      </c>
      <c r="C616" s="280"/>
      <c r="D616" s="280"/>
      <c r="E616" s="280"/>
      <c r="F616" s="280"/>
      <c r="G616" s="280"/>
      <c r="H616" s="280"/>
      <c r="I616" s="280"/>
      <c r="J616" s="280"/>
      <c r="K616" s="280"/>
      <c r="L616" s="280"/>
      <c r="M616" s="280"/>
      <c r="N616" s="280"/>
      <c r="O616" s="280"/>
      <c r="P616" s="280"/>
      <c r="Q616" s="280"/>
      <c r="R616" s="280"/>
      <c r="S616" s="280"/>
      <c r="T616" s="280"/>
      <c r="U616" s="280"/>
      <c r="V616" s="280"/>
      <c r="W616" s="280"/>
      <c r="X616" s="280"/>
      <c r="Y616" s="280"/>
      <c r="Z616" s="281"/>
    </row>
    <row r="617" spans="1:26" s="59" customFormat="1" x14ac:dyDescent="0.25">
      <c r="A617" s="57"/>
      <c r="B617" s="262" t="s">
        <v>672</v>
      </c>
      <c r="C617" s="263"/>
      <c r="D617" s="264"/>
      <c r="E617" s="268"/>
      <c r="F617" s="269"/>
      <c r="G617" s="270"/>
      <c r="H617" s="268"/>
      <c r="I617" s="269"/>
      <c r="J617" s="270"/>
      <c r="K617" s="268"/>
      <c r="L617" s="269"/>
      <c r="M617" s="269"/>
      <c r="N617" s="269"/>
      <c r="O617" s="269"/>
      <c r="P617" s="270"/>
      <c r="Q617" s="60"/>
      <c r="R617" s="60"/>
      <c r="S617" s="60"/>
      <c r="T617" s="77"/>
      <c r="U617" s="60"/>
      <c r="V617" s="60"/>
      <c r="W617" s="60"/>
      <c r="X617" s="77"/>
      <c r="Y617" s="265" t="s">
        <v>730</v>
      </c>
      <c r="Z617" s="57"/>
    </row>
    <row r="618" spans="1:26" s="59" customFormat="1" x14ac:dyDescent="0.25">
      <c r="A618" s="57"/>
      <c r="B618" s="262" t="s">
        <v>670</v>
      </c>
      <c r="C618" s="263"/>
      <c r="D618" s="264"/>
      <c r="E618" s="268"/>
      <c r="F618" s="269"/>
      <c r="G618" s="270"/>
      <c r="H618" s="268"/>
      <c r="I618" s="269"/>
      <c r="J618" s="270"/>
      <c r="K618" s="268"/>
      <c r="L618" s="269"/>
      <c r="M618" s="269"/>
      <c r="N618" s="269"/>
      <c r="O618" s="269"/>
      <c r="P618" s="270"/>
      <c r="Q618" s="60"/>
      <c r="R618" s="60"/>
      <c r="S618" s="60"/>
      <c r="T618" s="77"/>
      <c r="U618" s="60"/>
      <c r="V618" s="60"/>
      <c r="W618" s="60"/>
      <c r="X618" s="77"/>
      <c r="Y618" s="266"/>
      <c r="Z618" s="57"/>
    </row>
    <row r="619" spans="1:26" s="59" customFormat="1" x14ac:dyDescent="0.25">
      <c r="A619" s="57"/>
      <c r="B619" s="262" t="s">
        <v>671</v>
      </c>
      <c r="C619" s="263"/>
      <c r="D619" s="264"/>
      <c r="E619" s="268"/>
      <c r="F619" s="269"/>
      <c r="G619" s="270"/>
      <c r="H619" s="268"/>
      <c r="I619" s="269"/>
      <c r="J619" s="270"/>
      <c r="K619" s="268"/>
      <c r="L619" s="269"/>
      <c r="M619" s="269"/>
      <c r="N619" s="269"/>
      <c r="O619" s="269"/>
      <c r="P619" s="270"/>
      <c r="Q619" s="60"/>
      <c r="R619" s="60"/>
      <c r="S619" s="60"/>
      <c r="T619" s="77"/>
      <c r="U619" s="60"/>
      <c r="V619" s="60"/>
      <c r="W619" s="60"/>
      <c r="X619" s="77"/>
      <c r="Y619" s="266"/>
      <c r="Z619" s="57"/>
    </row>
    <row r="620" spans="1:26" s="59" customFormat="1" x14ac:dyDescent="0.25">
      <c r="A620" s="57"/>
      <c r="B620" s="262" t="s">
        <v>673</v>
      </c>
      <c r="C620" s="263"/>
      <c r="D620" s="264"/>
      <c r="E620" s="268"/>
      <c r="F620" s="269"/>
      <c r="G620" s="270"/>
      <c r="H620" s="268"/>
      <c r="I620" s="269"/>
      <c r="J620" s="270"/>
      <c r="K620" s="268"/>
      <c r="L620" s="269"/>
      <c r="M620" s="269"/>
      <c r="N620" s="269"/>
      <c r="O620" s="269"/>
      <c r="P620" s="270"/>
      <c r="Q620" s="60"/>
      <c r="R620" s="60"/>
      <c r="S620" s="60"/>
      <c r="T620" s="77"/>
      <c r="U620" s="60"/>
      <c r="V620" s="60"/>
      <c r="W620" s="60"/>
      <c r="X620" s="77"/>
      <c r="Y620" s="267"/>
      <c r="Z620" s="57"/>
    </row>
    <row r="621" spans="1:26" x14ac:dyDescent="0.25">
      <c r="A621" s="277"/>
      <c r="B621" s="278" t="s">
        <v>261</v>
      </c>
      <c r="C621" s="260" t="s">
        <v>57</v>
      </c>
      <c r="D621" s="64" t="s">
        <v>18</v>
      </c>
      <c r="E621" s="19">
        <v>76</v>
      </c>
      <c r="F621" s="19">
        <v>72</v>
      </c>
      <c r="G621" s="19">
        <v>68</v>
      </c>
      <c r="H621" s="19">
        <v>62</v>
      </c>
      <c r="I621" s="19">
        <v>57</v>
      </c>
      <c r="J621" s="19">
        <v>53</v>
      </c>
      <c r="K621" s="19">
        <v>48</v>
      </c>
      <c r="L621" s="19">
        <v>44</v>
      </c>
      <c r="M621" s="19">
        <v>40</v>
      </c>
      <c r="N621" s="19">
        <v>35</v>
      </c>
      <c r="O621" s="19">
        <v>31</v>
      </c>
      <c r="P621" s="19">
        <v>28</v>
      </c>
      <c r="T621" s="277" t="s">
        <v>19</v>
      </c>
      <c r="X621" s="44"/>
      <c r="Y621" s="76"/>
      <c r="Z621" s="44"/>
    </row>
    <row r="622" spans="1:26" x14ac:dyDescent="0.25">
      <c r="A622" s="277"/>
      <c r="B622" s="278"/>
      <c r="C622" s="261"/>
      <c r="D622" s="64" t="s">
        <v>20</v>
      </c>
      <c r="E622" s="19">
        <v>76</v>
      </c>
      <c r="F622" s="19">
        <v>70</v>
      </c>
      <c r="G622" s="19">
        <v>65</v>
      </c>
      <c r="H622" s="19">
        <v>60</v>
      </c>
      <c r="I622" s="19">
        <v>54</v>
      </c>
      <c r="J622" s="19">
        <v>50</v>
      </c>
      <c r="K622" s="19">
        <v>44</v>
      </c>
      <c r="L622" s="19">
        <v>40</v>
      </c>
      <c r="M622" s="19">
        <v>35</v>
      </c>
      <c r="N622" s="19">
        <v>30</v>
      </c>
      <c r="O622" s="19">
        <v>25</v>
      </c>
      <c r="P622" s="19">
        <v>20</v>
      </c>
      <c r="T622" s="277"/>
      <c r="X622" s="44"/>
      <c r="Y622" s="76"/>
      <c r="Z622" s="44"/>
    </row>
    <row r="623" spans="1:26" s="58" customFormat="1" ht="28.5" x14ac:dyDescent="0.25">
      <c r="A623" s="56" t="s">
        <v>262</v>
      </c>
      <c r="B623" s="279" t="s">
        <v>263</v>
      </c>
      <c r="C623" s="280"/>
      <c r="D623" s="280"/>
      <c r="E623" s="280"/>
      <c r="F623" s="280"/>
      <c r="G623" s="280"/>
      <c r="H623" s="280"/>
      <c r="I623" s="280"/>
      <c r="J623" s="280"/>
      <c r="K623" s="280"/>
      <c r="L623" s="280"/>
      <c r="M623" s="280"/>
      <c r="N623" s="280"/>
      <c r="O623" s="280"/>
      <c r="P623" s="280"/>
      <c r="Q623" s="280"/>
      <c r="R623" s="280"/>
      <c r="S623" s="280"/>
      <c r="T623" s="280"/>
      <c r="U623" s="280"/>
      <c r="V623" s="280"/>
      <c r="W623" s="280"/>
      <c r="X623" s="280"/>
      <c r="Y623" s="280"/>
      <c r="Z623" s="281"/>
    </row>
    <row r="624" spans="1:26" s="59" customFormat="1" x14ac:dyDescent="0.25">
      <c r="A624" s="57"/>
      <c r="B624" s="262" t="s">
        <v>675</v>
      </c>
      <c r="C624" s="263"/>
      <c r="D624" s="264"/>
      <c r="E624" s="268"/>
      <c r="F624" s="269"/>
      <c r="G624" s="270"/>
      <c r="H624" s="268"/>
      <c r="I624" s="269"/>
      <c r="J624" s="270"/>
      <c r="K624" s="268"/>
      <c r="L624" s="269"/>
      <c r="M624" s="269"/>
      <c r="N624" s="269"/>
      <c r="O624" s="269"/>
      <c r="P624" s="270"/>
      <c r="Q624" s="60"/>
      <c r="R624" s="60"/>
      <c r="S624" s="60"/>
      <c r="T624" s="77"/>
      <c r="U624" s="60"/>
      <c r="V624" s="60"/>
      <c r="W624" s="60"/>
      <c r="X624" s="77"/>
      <c r="Y624" s="265" t="s">
        <v>713</v>
      </c>
      <c r="Z624" s="57"/>
    </row>
    <row r="625" spans="1:26" s="59" customFormat="1" x14ac:dyDescent="0.25">
      <c r="A625" s="57"/>
      <c r="B625" s="262" t="s">
        <v>674</v>
      </c>
      <c r="C625" s="263"/>
      <c r="D625" s="264"/>
      <c r="E625" s="268"/>
      <c r="F625" s="269"/>
      <c r="G625" s="270"/>
      <c r="H625" s="268"/>
      <c r="I625" s="269"/>
      <c r="J625" s="270"/>
      <c r="K625" s="268"/>
      <c r="L625" s="269"/>
      <c r="M625" s="269"/>
      <c r="N625" s="269"/>
      <c r="O625" s="269"/>
      <c r="P625" s="270"/>
      <c r="Q625" s="60"/>
      <c r="R625" s="60"/>
      <c r="S625" s="60"/>
      <c r="T625" s="77"/>
      <c r="U625" s="60"/>
      <c r="V625" s="60"/>
      <c r="W625" s="60"/>
      <c r="X625" s="77"/>
      <c r="Y625" s="266"/>
      <c r="Z625" s="57"/>
    </row>
    <row r="626" spans="1:26" s="59" customFormat="1" x14ac:dyDescent="0.25">
      <c r="A626" s="57"/>
      <c r="B626" s="262" t="s">
        <v>676</v>
      </c>
      <c r="C626" s="263"/>
      <c r="D626" s="264"/>
      <c r="E626" s="268"/>
      <c r="F626" s="269"/>
      <c r="G626" s="270"/>
      <c r="H626" s="268"/>
      <c r="I626" s="269"/>
      <c r="J626" s="270"/>
      <c r="K626" s="268"/>
      <c r="L626" s="269"/>
      <c r="M626" s="269"/>
      <c r="N626" s="269"/>
      <c r="O626" s="269"/>
      <c r="P626" s="270"/>
      <c r="Q626" s="60"/>
      <c r="R626" s="60"/>
      <c r="S626" s="60"/>
      <c r="T626" s="77"/>
      <c r="U626" s="60"/>
      <c r="V626" s="60"/>
      <c r="W626" s="60"/>
      <c r="X626" s="77"/>
      <c r="Y626" s="267"/>
      <c r="Z626" s="57"/>
    </row>
    <row r="627" spans="1:26" x14ac:dyDescent="0.25">
      <c r="A627" s="277"/>
      <c r="B627" s="278" t="s">
        <v>264</v>
      </c>
      <c r="C627" s="260" t="s">
        <v>17</v>
      </c>
      <c r="D627" s="64" t="s">
        <v>18</v>
      </c>
      <c r="E627" s="19">
        <v>8500</v>
      </c>
      <c r="F627" s="19">
        <v>8600</v>
      </c>
      <c r="G627" s="19">
        <v>8700</v>
      </c>
      <c r="H627" s="19">
        <v>8800</v>
      </c>
      <c r="I627" s="19">
        <v>8900</v>
      </c>
      <c r="J627" s="19">
        <v>9000</v>
      </c>
      <c r="K627" s="19">
        <v>9100</v>
      </c>
      <c r="L627" s="19">
        <v>9200</v>
      </c>
      <c r="M627" s="19">
        <v>9300</v>
      </c>
      <c r="N627" s="19">
        <v>9400</v>
      </c>
      <c r="O627" s="19">
        <v>9500</v>
      </c>
      <c r="P627" s="19">
        <v>9600</v>
      </c>
      <c r="T627" s="277" t="s">
        <v>19</v>
      </c>
      <c r="X627" s="44"/>
      <c r="Y627" s="76"/>
      <c r="Z627" s="44"/>
    </row>
    <row r="628" spans="1:26" x14ac:dyDescent="0.25">
      <c r="A628" s="277"/>
      <c r="B628" s="278"/>
      <c r="C628" s="261"/>
      <c r="D628" s="64" t="s">
        <v>20</v>
      </c>
      <c r="E628" s="19">
        <v>8600</v>
      </c>
      <c r="F628" s="19">
        <v>8750</v>
      </c>
      <c r="G628" s="19">
        <v>8900</v>
      </c>
      <c r="H628" s="19">
        <v>9050</v>
      </c>
      <c r="I628" s="19">
        <v>9200</v>
      </c>
      <c r="J628" s="19">
        <v>9350</v>
      </c>
      <c r="K628" s="19">
        <v>9500</v>
      </c>
      <c r="L628" s="19">
        <v>9650</v>
      </c>
      <c r="M628" s="19">
        <v>9800</v>
      </c>
      <c r="N628" s="19">
        <v>9950</v>
      </c>
      <c r="O628" s="19">
        <v>10100</v>
      </c>
      <c r="P628" s="19">
        <v>10250</v>
      </c>
      <c r="T628" s="277"/>
      <c r="X628" s="44"/>
      <c r="Y628" s="76"/>
      <c r="Z628" s="44"/>
    </row>
    <row r="629" spans="1:26" x14ac:dyDescent="0.25">
      <c r="A629" s="277"/>
      <c r="B629" s="278" t="s">
        <v>265</v>
      </c>
      <c r="C629" s="260" t="s">
        <v>57</v>
      </c>
      <c r="D629" s="64" t="s">
        <v>18</v>
      </c>
      <c r="E629" s="19">
        <v>220</v>
      </c>
      <c r="F629" s="19">
        <v>220</v>
      </c>
      <c r="G629" s="19">
        <v>230</v>
      </c>
      <c r="H629" s="19">
        <v>240</v>
      </c>
      <c r="I629" s="19">
        <v>250</v>
      </c>
      <c r="J629" s="19">
        <v>260</v>
      </c>
      <c r="K629" s="19">
        <v>270</v>
      </c>
      <c r="L629" s="19">
        <v>285</v>
      </c>
      <c r="M629" s="19">
        <v>300</v>
      </c>
      <c r="N629" s="19">
        <v>315</v>
      </c>
      <c r="O629" s="19">
        <v>330</v>
      </c>
      <c r="P629" s="19">
        <v>345</v>
      </c>
      <c r="T629" s="277" t="s">
        <v>19</v>
      </c>
      <c r="X629" s="44"/>
      <c r="Y629" s="76"/>
      <c r="Z629" s="44"/>
    </row>
    <row r="630" spans="1:26" x14ac:dyDescent="0.25">
      <c r="A630" s="277"/>
      <c r="B630" s="278"/>
      <c r="C630" s="261"/>
      <c r="D630" s="64" t="s">
        <v>20</v>
      </c>
      <c r="E630" s="19">
        <v>230</v>
      </c>
      <c r="F630" s="19">
        <v>230</v>
      </c>
      <c r="G630" s="19">
        <v>245</v>
      </c>
      <c r="H630" s="19">
        <v>260</v>
      </c>
      <c r="I630" s="19">
        <v>275</v>
      </c>
      <c r="J630" s="19">
        <v>290</v>
      </c>
      <c r="K630" s="19">
        <v>310</v>
      </c>
      <c r="L630" s="19">
        <v>330</v>
      </c>
      <c r="M630" s="19">
        <v>350</v>
      </c>
      <c r="N630" s="19">
        <v>370</v>
      </c>
      <c r="O630" s="19">
        <v>390</v>
      </c>
      <c r="P630" s="19">
        <v>400</v>
      </c>
      <c r="T630" s="277"/>
      <c r="X630" s="44"/>
      <c r="Y630" s="76"/>
      <c r="Z630" s="44"/>
    </row>
    <row r="631" spans="1:26" s="8" customFormat="1" ht="14.25" x14ac:dyDescent="0.2">
      <c r="A631" s="65" t="s">
        <v>266</v>
      </c>
      <c r="B631" s="286" t="s">
        <v>267</v>
      </c>
      <c r="C631" s="286"/>
      <c r="D631" s="286"/>
      <c r="E631" s="286"/>
      <c r="F631" s="286"/>
      <c r="G631" s="286"/>
      <c r="H631" s="286"/>
      <c r="I631" s="286"/>
      <c r="J631" s="286"/>
      <c r="K631" s="286"/>
      <c r="L631" s="286"/>
      <c r="M631" s="286"/>
      <c r="N631" s="286"/>
      <c r="O631" s="286"/>
      <c r="P631" s="286"/>
      <c r="R631" s="9"/>
      <c r="S631" s="9"/>
      <c r="T631" s="10"/>
      <c r="X631" s="10"/>
      <c r="Y631" s="10"/>
      <c r="Z631" s="10"/>
    </row>
    <row r="632" spans="1:26" s="58" customFormat="1" ht="28.5" x14ac:dyDescent="0.25">
      <c r="A632" s="56" t="s">
        <v>268</v>
      </c>
      <c r="B632" s="279" t="s">
        <v>269</v>
      </c>
      <c r="C632" s="280"/>
      <c r="D632" s="280"/>
      <c r="E632" s="280"/>
      <c r="F632" s="280"/>
      <c r="G632" s="280"/>
      <c r="H632" s="280"/>
      <c r="I632" s="280"/>
      <c r="J632" s="280"/>
      <c r="K632" s="280"/>
      <c r="L632" s="280"/>
      <c r="M632" s="280"/>
      <c r="N632" s="280"/>
      <c r="O632" s="280"/>
      <c r="P632" s="280"/>
      <c r="Q632" s="280"/>
      <c r="R632" s="280"/>
      <c r="S632" s="280"/>
      <c r="T632" s="280"/>
      <c r="U632" s="280"/>
      <c r="V632" s="280"/>
      <c r="W632" s="280"/>
      <c r="X632" s="280"/>
      <c r="Y632" s="280"/>
      <c r="Z632" s="281"/>
    </row>
    <row r="633" spans="1:26" s="59" customFormat="1" x14ac:dyDescent="0.25">
      <c r="A633" s="57"/>
      <c r="B633" s="262" t="s">
        <v>689</v>
      </c>
      <c r="C633" s="263"/>
      <c r="D633" s="264"/>
      <c r="E633" s="268"/>
      <c r="F633" s="269"/>
      <c r="G633" s="270"/>
      <c r="H633" s="268"/>
      <c r="I633" s="269"/>
      <c r="J633" s="270"/>
      <c r="K633" s="268"/>
      <c r="L633" s="269"/>
      <c r="M633" s="269"/>
      <c r="N633" s="269"/>
      <c r="O633" s="269"/>
      <c r="P633" s="270"/>
      <c r="Q633" s="60"/>
      <c r="R633" s="60"/>
      <c r="S633" s="60"/>
      <c r="T633" s="77"/>
      <c r="U633" s="60"/>
      <c r="V633" s="60"/>
      <c r="W633" s="60"/>
      <c r="X633" s="77"/>
      <c r="Y633" s="265" t="s">
        <v>731</v>
      </c>
      <c r="Z633" s="57"/>
    </row>
    <row r="634" spans="1:26" s="59" customFormat="1" x14ac:dyDescent="0.25">
      <c r="A634" s="57"/>
      <c r="B634" s="262" t="s">
        <v>677</v>
      </c>
      <c r="C634" s="263"/>
      <c r="D634" s="264"/>
      <c r="E634" s="268"/>
      <c r="F634" s="269"/>
      <c r="G634" s="270"/>
      <c r="H634" s="268"/>
      <c r="I634" s="269"/>
      <c r="J634" s="270"/>
      <c r="K634" s="268"/>
      <c r="L634" s="269"/>
      <c r="M634" s="269"/>
      <c r="N634" s="269"/>
      <c r="O634" s="269"/>
      <c r="P634" s="270"/>
      <c r="Q634" s="60"/>
      <c r="R634" s="60"/>
      <c r="S634" s="60"/>
      <c r="T634" s="77"/>
      <c r="U634" s="60"/>
      <c r="V634" s="60"/>
      <c r="W634" s="60"/>
      <c r="X634" s="77"/>
      <c r="Y634" s="266"/>
      <c r="Z634" s="57"/>
    </row>
    <row r="635" spans="1:26" s="59" customFormat="1" x14ac:dyDescent="0.25">
      <c r="A635" s="57"/>
      <c r="B635" s="262" t="s">
        <v>678</v>
      </c>
      <c r="C635" s="263"/>
      <c r="D635" s="264"/>
      <c r="E635" s="85"/>
      <c r="F635" s="86"/>
      <c r="G635" s="87"/>
      <c r="H635" s="85"/>
      <c r="I635" s="86"/>
      <c r="J635" s="87"/>
      <c r="K635" s="85"/>
      <c r="L635" s="86"/>
      <c r="M635" s="86"/>
      <c r="N635" s="86"/>
      <c r="O635" s="86"/>
      <c r="P635" s="87"/>
      <c r="Q635" s="60"/>
      <c r="R635" s="60"/>
      <c r="S635" s="60"/>
      <c r="T635" s="77"/>
      <c r="U635" s="60"/>
      <c r="V635" s="60"/>
      <c r="W635" s="60"/>
      <c r="X635" s="77"/>
      <c r="Y635" s="266"/>
      <c r="Z635" s="57"/>
    </row>
    <row r="636" spans="1:26" s="59" customFormat="1" x14ac:dyDescent="0.25">
      <c r="A636" s="57"/>
      <c r="B636" s="262" t="s">
        <v>679</v>
      </c>
      <c r="C636" s="263"/>
      <c r="D636" s="264"/>
      <c r="E636" s="85"/>
      <c r="F636" s="86"/>
      <c r="G636" s="87"/>
      <c r="H636" s="85"/>
      <c r="I636" s="86"/>
      <c r="J636" s="87"/>
      <c r="K636" s="85"/>
      <c r="L636" s="86"/>
      <c r="M636" s="86"/>
      <c r="N636" s="86"/>
      <c r="O636" s="86"/>
      <c r="P636" s="87"/>
      <c r="Q636" s="60"/>
      <c r="R636" s="60"/>
      <c r="S636" s="60"/>
      <c r="T636" s="77"/>
      <c r="U636" s="60"/>
      <c r="V636" s="60"/>
      <c r="W636" s="60"/>
      <c r="X636" s="77"/>
      <c r="Y636" s="266"/>
      <c r="Z636" s="57"/>
    </row>
    <row r="637" spans="1:26" s="59" customFormat="1" x14ac:dyDescent="0.25">
      <c r="A637" s="57"/>
      <c r="B637" s="262" t="s">
        <v>680</v>
      </c>
      <c r="C637" s="263"/>
      <c r="D637" s="264"/>
      <c r="E637" s="85"/>
      <c r="F637" s="86"/>
      <c r="G637" s="87"/>
      <c r="H637" s="85"/>
      <c r="I637" s="86"/>
      <c r="J637" s="87"/>
      <c r="K637" s="85"/>
      <c r="L637" s="86"/>
      <c r="M637" s="86"/>
      <c r="N637" s="86"/>
      <c r="O637" s="86"/>
      <c r="P637" s="87"/>
      <c r="Q637" s="60"/>
      <c r="R637" s="60"/>
      <c r="S637" s="60"/>
      <c r="T637" s="77"/>
      <c r="U637" s="60"/>
      <c r="V637" s="60"/>
      <c r="W637" s="60"/>
      <c r="X637" s="77"/>
      <c r="Y637" s="266"/>
      <c r="Z637" s="57"/>
    </row>
    <row r="638" spans="1:26" s="59" customFormat="1" x14ac:dyDescent="0.25">
      <c r="A638" s="57"/>
      <c r="B638" s="262" t="s">
        <v>681</v>
      </c>
      <c r="C638" s="263"/>
      <c r="D638" s="264"/>
      <c r="E638" s="85"/>
      <c r="F638" s="86"/>
      <c r="G638" s="87"/>
      <c r="H638" s="85"/>
      <c r="I638" s="86"/>
      <c r="J638" s="87"/>
      <c r="K638" s="85"/>
      <c r="L638" s="86"/>
      <c r="M638" s="86"/>
      <c r="N638" s="86"/>
      <c r="O638" s="86"/>
      <c r="P638" s="87"/>
      <c r="Q638" s="60"/>
      <c r="R638" s="60"/>
      <c r="S638" s="60"/>
      <c r="T638" s="77"/>
      <c r="U638" s="60"/>
      <c r="V638" s="60"/>
      <c r="W638" s="60"/>
      <c r="X638" s="77"/>
      <c r="Y638" s="266"/>
      <c r="Z638" s="57"/>
    </row>
    <row r="639" spans="1:26" s="59" customFormat="1" x14ac:dyDescent="0.25">
      <c r="A639" s="57"/>
      <c r="B639" s="262" t="s">
        <v>682</v>
      </c>
      <c r="C639" s="263"/>
      <c r="D639" s="264"/>
      <c r="E639" s="85"/>
      <c r="F639" s="86"/>
      <c r="G639" s="87"/>
      <c r="H639" s="85"/>
      <c r="I639" s="86"/>
      <c r="J639" s="87"/>
      <c r="K639" s="85"/>
      <c r="L639" s="86"/>
      <c r="M639" s="86"/>
      <c r="N639" s="86"/>
      <c r="O639" s="86"/>
      <c r="P639" s="87"/>
      <c r="Q639" s="60"/>
      <c r="R639" s="60"/>
      <c r="S639" s="60"/>
      <c r="T639" s="77"/>
      <c r="U639" s="60"/>
      <c r="V639" s="60"/>
      <c r="W639" s="60"/>
      <c r="X639" s="77"/>
      <c r="Y639" s="266"/>
      <c r="Z639" s="57"/>
    </row>
    <row r="640" spans="1:26" s="59" customFormat="1" x14ac:dyDescent="0.25">
      <c r="A640" s="57"/>
      <c r="B640" s="262" t="s">
        <v>683</v>
      </c>
      <c r="C640" s="263"/>
      <c r="D640" s="264"/>
      <c r="E640" s="85"/>
      <c r="F640" s="86"/>
      <c r="G640" s="87"/>
      <c r="H640" s="85"/>
      <c r="I640" s="86"/>
      <c r="J640" s="87"/>
      <c r="K640" s="85"/>
      <c r="L640" s="86"/>
      <c r="M640" s="86"/>
      <c r="N640" s="86"/>
      <c r="O640" s="86"/>
      <c r="P640" s="87"/>
      <c r="Q640" s="60"/>
      <c r="R640" s="60"/>
      <c r="S640" s="60"/>
      <c r="T640" s="77"/>
      <c r="U640" s="60"/>
      <c r="V640" s="60"/>
      <c r="W640" s="60"/>
      <c r="X640" s="77"/>
      <c r="Y640" s="266"/>
      <c r="Z640" s="57"/>
    </row>
    <row r="641" spans="1:26" s="59" customFormat="1" x14ac:dyDescent="0.25">
      <c r="A641" s="57"/>
      <c r="B641" s="262" t="s">
        <v>684</v>
      </c>
      <c r="C641" s="263"/>
      <c r="D641" s="264"/>
      <c r="E641" s="85"/>
      <c r="F641" s="86"/>
      <c r="G641" s="87"/>
      <c r="H641" s="85"/>
      <c r="I641" s="86"/>
      <c r="J641" s="87"/>
      <c r="K641" s="85"/>
      <c r="L641" s="86"/>
      <c r="M641" s="86"/>
      <c r="N641" s="86"/>
      <c r="O641" s="86"/>
      <c r="P641" s="87"/>
      <c r="Q641" s="60"/>
      <c r="R641" s="60"/>
      <c r="S641" s="60"/>
      <c r="T641" s="77"/>
      <c r="U641" s="60"/>
      <c r="V641" s="60"/>
      <c r="W641" s="60"/>
      <c r="X641" s="77"/>
      <c r="Y641" s="266"/>
      <c r="Z641" s="57"/>
    </row>
    <row r="642" spans="1:26" s="59" customFormat="1" x14ac:dyDescent="0.25">
      <c r="A642" s="57"/>
      <c r="B642" s="262" t="s">
        <v>685</v>
      </c>
      <c r="C642" s="263"/>
      <c r="D642" s="264"/>
      <c r="E642" s="85"/>
      <c r="F642" s="86"/>
      <c r="G642" s="87"/>
      <c r="H642" s="85"/>
      <c r="I642" s="86"/>
      <c r="J642" s="87"/>
      <c r="K642" s="85"/>
      <c r="L642" s="86"/>
      <c r="M642" s="86"/>
      <c r="N642" s="86"/>
      <c r="O642" s="86"/>
      <c r="P642" s="87"/>
      <c r="Q642" s="60"/>
      <c r="R642" s="60"/>
      <c r="S642" s="60"/>
      <c r="T642" s="77"/>
      <c r="U642" s="60"/>
      <c r="V642" s="60"/>
      <c r="W642" s="60"/>
      <c r="X642" s="77"/>
      <c r="Y642" s="266"/>
      <c r="Z642" s="57"/>
    </row>
    <row r="643" spans="1:26" s="59" customFormat="1" x14ac:dyDescent="0.25">
      <c r="A643" s="57"/>
      <c r="B643" s="262" t="s">
        <v>686</v>
      </c>
      <c r="C643" s="263"/>
      <c r="D643" s="264"/>
      <c r="E643" s="85"/>
      <c r="F643" s="86"/>
      <c r="G643" s="87"/>
      <c r="H643" s="85"/>
      <c r="I643" s="86"/>
      <c r="J643" s="87"/>
      <c r="K643" s="85"/>
      <c r="L643" s="86"/>
      <c r="M643" s="86"/>
      <c r="N643" s="86"/>
      <c r="O643" s="86"/>
      <c r="P643" s="87"/>
      <c r="Q643" s="60"/>
      <c r="R643" s="60"/>
      <c r="S643" s="60"/>
      <c r="T643" s="77"/>
      <c r="U643" s="60"/>
      <c r="V643" s="60"/>
      <c r="W643" s="60"/>
      <c r="X643" s="77"/>
      <c r="Y643" s="266"/>
      <c r="Z643" s="57"/>
    </row>
    <row r="644" spans="1:26" s="59" customFormat="1" x14ac:dyDescent="0.25">
      <c r="A644" s="57"/>
      <c r="B644" s="262" t="s">
        <v>687</v>
      </c>
      <c r="C644" s="263"/>
      <c r="D644" s="264"/>
      <c r="E644" s="85"/>
      <c r="F644" s="86"/>
      <c r="G644" s="87"/>
      <c r="H644" s="85"/>
      <c r="I644" s="86"/>
      <c r="J644" s="87"/>
      <c r="K644" s="85"/>
      <c r="L644" s="86"/>
      <c r="M644" s="86"/>
      <c r="N644" s="86"/>
      <c r="O644" s="86"/>
      <c r="P644" s="87"/>
      <c r="Q644" s="60"/>
      <c r="R644" s="60"/>
      <c r="S644" s="60"/>
      <c r="T644" s="77"/>
      <c r="U644" s="60"/>
      <c r="V644" s="60"/>
      <c r="W644" s="60"/>
      <c r="X644" s="77"/>
      <c r="Y644" s="266"/>
      <c r="Z644" s="57"/>
    </row>
    <row r="645" spans="1:26" s="59" customFormat="1" x14ac:dyDescent="0.25">
      <c r="A645" s="57"/>
      <c r="B645" s="262" t="s">
        <v>688</v>
      </c>
      <c r="C645" s="263"/>
      <c r="D645" s="264"/>
      <c r="E645" s="85"/>
      <c r="F645" s="86"/>
      <c r="G645" s="87"/>
      <c r="H645" s="85"/>
      <c r="I645" s="86"/>
      <c r="J645" s="87"/>
      <c r="K645" s="85"/>
      <c r="L645" s="86"/>
      <c r="M645" s="86"/>
      <c r="N645" s="86"/>
      <c r="O645" s="86"/>
      <c r="P645" s="87"/>
      <c r="Q645" s="60"/>
      <c r="R645" s="60"/>
      <c r="S645" s="60"/>
      <c r="T645" s="77"/>
      <c r="U645" s="60"/>
      <c r="V645" s="60"/>
      <c r="W645" s="60"/>
      <c r="X645" s="77"/>
      <c r="Y645" s="266"/>
      <c r="Z645" s="57"/>
    </row>
    <row r="646" spans="1:26" s="59" customFormat="1" x14ac:dyDescent="0.25">
      <c r="A646" s="57"/>
      <c r="B646" s="262" t="s">
        <v>690</v>
      </c>
      <c r="C646" s="263"/>
      <c r="D646" s="264"/>
      <c r="E646" s="268"/>
      <c r="F646" s="269"/>
      <c r="G646" s="270"/>
      <c r="H646" s="268"/>
      <c r="I646" s="269"/>
      <c r="J646" s="270"/>
      <c r="K646" s="268"/>
      <c r="L646" s="269"/>
      <c r="M646" s="269"/>
      <c r="N646" s="269"/>
      <c r="O646" s="269"/>
      <c r="P646" s="270"/>
      <c r="Q646" s="60"/>
      <c r="R646" s="60"/>
      <c r="S646" s="60"/>
      <c r="T646" s="77"/>
      <c r="U646" s="60"/>
      <c r="V646" s="60"/>
      <c r="W646" s="60"/>
      <c r="X646" s="77"/>
      <c r="Y646" s="267"/>
      <c r="Z646" s="57"/>
    </row>
    <row r="647" spans="1:26" x14ac:dyDescent="0.25">
      <c r="A647" s="277"/>
      <c r="B647" s="278" t="s">
        <v>270</v>
      </c>
      <c r="C647" s="260" t="s">
        <v>7</v>
      </c>
      <c r="D647" s="64" t="s">
        <v>18</v>
      </c>
      <c r="E647" s="19">
        <v>65</v>
      </c>
      <c r="F647" s="19">
        <v>65</v>
      </c>
      <c r="G647" s="19">
        <v>65</v>
      </c>
      <c r="H647" s="19">
        <v>68</v>
      </c>
      <c r="I647" s="19">
        <v>68</v>
      </c>
      <c r="J647" s="19">
        <v>68</v>
      </c>
      <c r="K647" s="19">
        <v>72</v>
      </c>
      <c r="L647" s="19">
        <v>72</v>
      </c>
      <c r="M647" s="19">
        <v>72</v>
      </c>
      <c r="N647" s="19">
        <v>72</v>
      </c>
      <c r="O647" s="19">
        <v>72</v>
      </c>
      <c r="P647" s="19">
        <v>72</v>
      </c>
      <c r="T647" s="277" t="s">
        <v>19</v>
      </c>
      <c r="X647" s="44"/>
      <c r="Y647" s="76"/>
      <c r="Z647" s="44"/>
    </row>
    <row r="648" spans="1:26" x14ac:dyDescent="0.25">
      <c r="A648" s="277"/>
      <c r="B648" s="278"/>
      <c r="C648" s="261"/>
      <c r="D648" s="64" t="s">
        <v>20</v>
      </c>
      <c r="E648" s="19">
        <v>67</v>
      </c>
      <c r="F648" s="19">
        <v>67</v>
      </c>
      <c r="G648" s="19">
        <v>67</v>
      </c>
      <c r="H648" s="19">
        <v>70</v>
      </c>
      <c r="I648" s="19">
        <v>70</v>
      </c>
      <c r="J648" s="19">
        <v>70</v>
      </c>
      <c r="K648" s="19">
        <v>74</v>
      </c>
      <c r="L648" s="19">
        <v>74</v>
      </c>
      <c r="M648" s="19">
        <v>74</v>
      </c>
      <c r="N648" s="19">
        <v>74</v>
      </c>
      <c r="O648" s="19">
        <v>74</v>
      </c>
      <c r="P648" s="19">
        <v>74</v>
      </c>
      <c r="T648" s="277"/>
      <c r="X648" s="44"/>
      <c r="Y648" s="76"/>
      <c r="Z648" s="44"/>
    </row>
    <row r="649" spans="1:26" s="8" customFormat="1" ht="14.25" x14ac:dyDescent="0.2">
      <c r="A649" s="65" t="s">
        <v>271</v>
      </c>
      <c r="B649" s="286" t="s">
        <v>272</v>
      </c>
      <c r="C649" s="286"/>
      <c r="D649" s="286"/>
      <c r="E649" s="286"/>
      <c r="F649" s="286"/>
      <c r="G649" s="286"/>
      <c r="H649" s="286"/>
      <c r="I649" s="286"/>
      <c r="J649" s="286"/>
      <c r="K649" s="286"/>
      <c r="L649" s="286"/>
      <c r="M649" s="286"/>
      <c r="N649" s="286"/>
      <c r="O649" s="286"/>
      <c r="P649" s="286"/>
      <c r="R649" s="9"/>
      <c r="S649" s="9"/>
      <c r="T649" s="10"/>
      <c r="X649" s="10"/>
      <c r="Y649" s="10"/>
      <c r="Z649" s="10"/>
    </row>
    <row r="650" spans="1:26" s="58" customFormat="1" ht="28.5" x14ac:dyDescent="0.25">
      <c r="A650" s="56" t="s">
        <v>273</v>
      </c>
      <c r="B650" s="279" t="s">
        <v>274</v>
      </c>
      <c r="C650" s="280"/>
      <c r="D650" s="280"/>
      <c r="E650" s="280"/>
      <c r="F650" s="280"/>
      <c r="G650" s="280"/>
      <c r="H650" s="280"/>
      <c r="I650" s="280"/>
      <c r="J650" s="280"/>
      <c r="K650" s="280"/>
      <c r="L650" s="280"/>
      <c r="M650" s="280"/>
      <c r="N650" s="280"/>
      <c r="O650" s="280"/>
      <c r="P650" s="280"/>
      <c r="Q650" s="280"/>
      <c r="R650" s="280"/>
      <c r="S650" s="280"/>
      <c r="T650" s="280"/>
      <c r="U650" s="280"/>
      <c r="V650" s="280"/>
      <c r="W650" s="280"/>
      <c r="X650" s="280"/>
      <c r="Y650" s="280"/>
      <c r="Z650" s="281"/>
    </row>
    <row r="651" spans="1:26" s="59" customFormat="1" x14ac:dyDescent="0.25">
      <c r="A651" s="57"/>
      <c r="B651" s="262" t="s">
        <v>694</v>
      </c>
      <c r="C651" s="263"/>
      <c r="D651" s="264"/>
      <c r="E651" s="268"/>
      <c r="F651" s="269"/>
      <c r="G651" s="270"/>
      <c r="H651" s="268"/>
      <c r="I651" s="269"/>
      <c r="J651" s="270"/>
      <c r="K651" s="268"/>
      <c r="L651" s="269"/>
      <c r="M651" s="269"/>
      <c r="N651" s="269"/>
      <c r="O651" s="269"/>
      <c r="P651" s="270"/>
      <c r="Q651" s="60"/>
      <c r="R651" s="60"/>
      <c r="S651" s="60"/>
      <c r="T651" s="77"/>
      <c r="U651" s="60"/>
      <c r="V651" s="60"/>
      <c r="W651" s="60"/>
      <c r="X651" s="77"/>
      <c r="Y651" s="265" t="s">
        <v>732</v>
      </c>
      <c r="Z651" s="57"/>
    </row>
    <row r="652" spans="1:26" s="59" customFormat="1" x14ac:dyDescent="0.25">
      <c r="A652" s="57"/>
      <c r="B652" s="262" t="s">
        <v>691</v>
      </c>
      <c r="C652" s="263"/>
      <c r="D652" s="264"/>
      <c r="E652" s="268"/>
      <c r="F652" s="269"/>
      <c r="G652" s="270"/>
      <c r="H652" s="268"/>
      <c r="I652" s="269"/>
      <c r="J652" s="270"/>
      <c r="K652" s="268"/>
      <c r="L652" s="269"/>
      <c r="M652" s="269"/>
      <c r="N652" s="269"/>
      <c r="O652" s="269"/>
      <c r="P652" s="270"/>
      <c r="Q652" s="60"/>
      <c r="R652" s="60"/>
      <c r="S652" s="60"/>
      <c r="T652" s="77"/>
      <c r="U652" s="60"/>
      <c r="V652" s="60"/>
      <c r="W652" s="60"/>
      <c r="X652" s="77"/>
      <c r="Y652" s="266"/>
      <c r="Z652" s="57"/>
    </row>
    <row r="653" spans="1:26" s="59" customFormat="1" x14ac:dyDescent="0.25">
      <c r="A653" s="57"/>
      <c r="B653" s="262" t="s">
        <v>692</v>
      </c>
      <c r="C653" s="263"/>
      <c r="D653" s="264"/>
      <c r="E653" s="268"/>
      <c r="F653" s="269"/>
      <c r="G653" s="270"/>
      <c r="H653" s="268"/>
      <c r="I653" s="269"/>
      <c r="J653" s="270"/>
      <c r="K653" s="268"/>
      <c r="L653" s="269"/>
      <c r="M653" s="269"/>
      <c r="N653" s="269"/>
      <c r="O653" s="269"/>
      <c r="P653" s="270"/>
      <c r="Q653" s="60"/>
      <c r="R653" s="60"/>
      <c r="S653" s="60"/>
      <c r="T653" s="77"/>
      <c r="U653" s="60"/>
      <c r="V653" s="60"/>
      <c r="W653" s="60"/>
      <c r="X653" s="77"/>
      <c r="Y653" s="266"/>
      <c r="Z653" s="57"/>
    </row>
    <row r="654" spans="1:26" s="59" customFormat="1" x14ac:dyDescent="0.25">
      <c r="A654" s="57"/>
      <c r="B654" s="262" t="s">
        <v>693</v>
      </c>
      <c r="C654" s="263"/>
      <c r="D654" s="264"/>
      <c r="E654" s="268"/>
      <c r="F654" s="269"/>
      <c r="G654" s="270"/>
      <c r="H654" s="268"/>
      <c r="I654" s="269"/>
      <c r="J654" s="270"/>
      <c r="K654" s="268"/>
      <c r="L654" s="269"/>
      <c r="M654" s="269"/>
      <c r="N654" s="269"/>
      <c r="O654" s="269"/>
      <c r="P654" s="270"/>
      <c r="Q654" s="60"/>
      <c r="R654" s="60"/>
      <c r="S654" s="60"/>
      <c r="T654" s="77"/>
      <c r="U654" s="60"/>
      <c r="V654" s="60"/>
      <c r="W654" s="60"/>
      <c r="X654" s="77"/>
      <c r="Y654" s="266"/>
      <c r="Z654" s="57"/>
    </row>
    <row r="655" spans="1:26" s="59" customFormat="1" x14ac:dyDescent="0.25">
      <c r="A655" s="57"/>
      <c r="B655" s="262" t="s">
        <v>695</v>
      </c>
      <c r="C655" s="263"/>
      <c r="D655" s="264"/>
      <c r="E655" s="268"/>
      <c r="F655" s="269"/>
      <c r="G655" s="270"/>
      <c r="H655" s="268"/>
      <c r="I655" s="269"/>
      <c r="J655" s="270"/>
      <c r="K655" s="268"/>
      <c r="L655" s="269"/>
      <c r="M655" s="269"/>
      <c r="N655" s="269"/>
      <c r="O655" s="269"/>
      <c r="P655" s="270"/>
      <c r="Q655" s="60"/>
      <c r="R655" s="60"/>
      <c r="S655" s="60"/>
      <c r="T655" s="77"/>
      <c r="U655" s="60"/>
      <c r="V655" s="60"/>
      <c r="W655" s="60"/>
      <c r="X655" s="77"/>
      <c r="Y655" s="267"/>
      <c r="Z655" s="57"/>
    </row>
    <row r="656" spans="1:26" x14ac:dyDescent="0.25">
      <c r="A656" s="277"/>
      <c r="B656" s="278" t="s">
        <v>275</v>
      </c>
      <c r="C656" s="260" t="s">
        <v>7</v>
      </c>
      <c r="D656" s="64" t="s">
        <v>18</v>
      </c>
      <c r="E656" s="19">
        <v>60</v>
      </c>
      <c r="F656" s="19">
        <v>60</v>
      </c>
      <c r="G656" s="19">
        <v>60</v>
      </c>
      <c r="H656" s="19">
        <v>63</v>
      </c>
      <c r="I656" s="19">
        <v>63</v>
      </c>
      <c r="J656" s="19">
        <v>63</v>
      </c>
      <c r="K656" s="19">
        <v>67</v>
      </c>
      <c r="L656" s="19">
        <v>67</v>
      </c>
      <c r="M656" s="19">
        <v>67</v>
      </c>
      <c r="N656" s="19">
        <v>67</v>
      </c>
      <c r="O656" s="19">
        <v>67</v>
      </c>
      <c r="P656" s="19">
        <v>67</v>
      </c>
      <c r="T656" s="277" t="s">
        <v>19</v>
      </c>
      <c r="X656" s="44"/>
      <c r="Y656" s="76"/>
      <c r="Z656" s="44"/>
    </row>
    <row r="657" spans="1:26" x14ac:dyDescent="0.25">
      <c r="A657" s="277"/>
      <c r="B657" s="278"/>
      <c r="C657" s="261"/>
      <c r="D657" s="64" t="s">
        <v>20</v>
      </c>
      <c r="E657" s="19">
        <v>62</v>
      </c>
      <c r="F657" s="19">
        <v>62</v>
      </c>
      <c r="G657" s="19">
        <v>62</v>
      </c>
      <c r="H657" s="19">
        <v>65</v>
      </c>
      <c r="I657" s="19">
        <v>65</v>
      </c>
      <c r="J657" s="19">
        <v>65</v>
      </c>
      <c r="K657" s="19">
        <v>70</v>
      </c>
      <c r="L657" s="19">
        <v>70</v>
      </c>
      <c r="M657" s="19">
        <v>70</v>
      </c>
      <c r="N657" s="19">
        <v>70</v>
      </c>
      <c r="O657" s="19">
        <v>70</v>
      </c>
      <c r="P657" s="19">
        <v>70</v>
      </c>
      <c r="T657" s="277"/>
      <c r="X657" s="44"/>
      <c r="Y657" s="76"/>
      <c r="Z657" s="44"/>
    </row>
    <row r="658" spans="1:26" x14ac:dyDescent="0.25">
      <c r="A658" s="282"/>
      <c r="B658" s="284" t="s">
        <v>276</v>
      </c>
      <c r="C658" s="260" t="s">
        <v>7</v>
      </c>
      <c r="D658" s="64" t="s">
        <v>18</v>
      </c>
      <c r="E658" s="19">
        <v>70</v>
      </c>
      <c r="F658" s="19">
        <v>70</v>
      </c>
      <c r="G658" s="19">
        <v>71</v>
      </c>
      <c r="H658" s="19">
        <v>72</v>
      </c>
      <c r="I658" s="19">
        <v>73</v>
      </c>
      <c r="J658" s="19">
        <v>74</v>
      </c>
      <c r="K658" s="19">
        <v>75</v>
      </c>
      <c r="L658" s="19">
        <v>76</v>
      </c>
      <c r="M658" s="19">
        <v>77</v>
      </c>
      <c r="N658" s="19">
        <v>78</v>
      </c>
      <c r="O658" s="19">
        <v>79</v>
      </c>
      <c r="P658" s="19">
        <v>80</v>
      </c>
      <c r="T658" s="63"/>
      <c r="X658" s="44"/>
      <c r="Y658" s="76"/>
      <c r="Z658" s="44"/>
    </row>
    <row r="659" spans="1:26" x14ac:dyDescent="0.25">
      <c r="A659" s="283"/>
      <c r="B659" s="285"/>
      <c r="C659" s="261"/>
      <c r="D659" s="64" t="s">
        <v>20</v>
      </c>
      <c r="E659" s="19">
        <v>70</v>
      </c>
      <c r="F659" s="19">
        <v>73</v>
      </c>
      <c r="G659" s="19">
        <v>75</v>
      </c>
      <c r="H659" s="19">
        <v>75</v>
      </c>
      <c r="I659" s="19">
        <v>77</v>
      </c>
      <c r="J659" s="19">
        <v>79</v>
      </c>
      <c r="K659" s="19">
        <v>80</v>
      </c>
      <c r="L659" s="19">
        <v>81</v>
      </c>
      <c r="M659" s="19">
        <v>82</v>
      </c>
      <c r="N659" s="19">
        <v>83</v>
      </c>
      <c r="O659" s="19">
        <v>84</v>
      </c>
      <c r="P659" s="19">
        <v>85</v>
      </c>
      <c r="T659" s="63"/>
      <c r="X659" s="44"/>
      <c r="Y659" s="76"/>
      <c r="Z659" s="44"/>
    </row>
    <row r="660" spans="1:26" s="58" customFormat="1" ht="28.5" x14ac:dyDescent="0.25">
      <c r="A660" s="56" t="s">
        <v>277</v>
      </c>
      <c r="B660" s="279" t="s">
        <v>278</v>
      </c>
      <c r="C660" s="280"/>
      <c r="D660" s="280"/>
      <c r="E660" s="280"/>
      <c r="F660" s="280"/>
      <c r="G660" s="280"/>
      <c r="H660" s="280"/>
      <c r="I660" s="280"/>
      <c r="J660" s="280"/>
      <c r="K660" s="280"/>
      <c r="L660" s="280"/>
      <c r="M660" s="280"/>
      <c r="N660" s="280"/>
      <c r="O660" s="280"/>
      <c r="P660" s="280"/>
      <c r="Q660" s="280"/>
      <c r="R660" s="280"/>
      <c r="S660" s="280"/>
      <c r="T660" s="280"/>
      <c r="U660" s="280"/>
      <c r="V660" s="280"/>
      <c r="W660" s="280"/>
      <c r="X660" s="280"/>
      <c r="Y660" s="280"/>
      <c r="Z660" s="281"/>
    </row>
    <row r="661" spans="1:26" s="59" customFormat="1" x14ac:dyDescent="0.25">
      <c r="A661" s="57"/>
      <c r="B661" s="262" t="s">
        <v>700</v>
      </c>
      <c r="C661" s="263"/>
      <c r="D661" s="264"/>
      <c r="E661" s="268"/>
      <c r="F661" s="269"/>
      <c r="G661" s="270"/>
      <c r="H661" s="268"/>
      <c r="I661" s="269"/>
      <c r="J661" s="270"/>
      <c r="K661" s="268"/>
      <c r="L661" s="269"/>
      <c r="M661" s="269"/>
      <c r="N661" s="269"/>
      <c r="O661" s="269"/>
      <c r="P661" s="270"/>
      <c r="Q661" s="60"/>
      <c r="R661" s="60"/>
      <c r="S661" s="60"/>
      <c r="T661" s="77"/>
      <c r="U661" s="60"/>
      <c r="V661" s="60"/>
      <c r="W661" s="60"/>
      <c r="X661" s="77"/>
      <c r="Y661" s="265" t="s">
        <v>715</v>
      </c>
      <c r="Z661" s="57"/>
    </row>
    <row r="662" spans="1:26" s="59" customFormat="1" x14ac:dyDescent="0.25">
      <c r="A662" s="57"/>
      <c r="B662" s="262" t="s">
        <v>696</v>
      </c>
      <c r="C662" s="263"/>
      <c r="D662" s="264"/>
      <c r="E662" s="268"/>
      <c r="F662" s="269"/>
      <c r="G662" s="270"/>
      <c r="H662" s="268"/>
      <c r="I662" s="269"/>
      <c r="J662" s="270"/>
      <c r="K662" s="268"/>
      <c r="L662" s="269"/>
      <c r="M662" s="269"/>
      <c r="N662" s="269"/>
      <c r="O662" s="269"/>
      <c r="P662" s="270"/>
      <c r="Q662" s="60"/>
      <c r="R662" s="60"/>
      <c r="S662" s="60"/>
      <c r="T662" s="77"/>
      <c r="U662" s="60"/>
      <c r="V662" s="60"/>
      <c r="W662" s="60"/>
      <c r="X662" s="77"/>
      <c r="Y662" s="266"/>
      <c r="Z662" s="57"/>
    </row>
    <row r="663" spans="1:26" s="59" customFormat="1" x14ac:dyDescent="0.25">
      <c r="A663" s="57"/>
      <c r="B663" s="262" t="s">
        <v>697</v>
      </c>
      <c r="C663" s="263"/>
      <c r="D663" s="264"/>
      <c r="E663" s="268"/>
      <c r="F663" s="269"/>
      <c r="G663" s="270"/>
      <c r="H663" s="268"/>
      <c r="I663" s="269"/>
      <c r="J663" s="270"/>
      <c r="K663" s="268"/>
      <c r="L663" s="269"/>
      <c r="M663" s="269"/>
      <c r="N663" s="269"/>
      <c r="O663" s="269"/>
      <c r="P663" s="270"/>
      <c r="Q663" s="60"/>
      <c r="R663" s="60"/>
      <c r="S663" s="60"/>
      <c r="T663" s="77"/>
      <c r="U663" s="60"/>
      <c r="V663" s="60"/>
      <c r="W663" s="60"/>
      <c r="X663" s="77"/>
      <c r="Y663" s="266"/>
      <c r="Z663" s="57"/>
    </row>
    <row r="664" spans="1:26" s="59" customFormat="1" x14ac:dyDescent="0.25">
      <c r="A664" s="57"/>
      <c r="B664" s="262" t="s">
        <v>698</v>
      </c>
      <c r="C664" s="263"/>
      <c r="D664" s="264"/>
      <c r="E664" s="268"/>
      <c r="F664" s="269"/>
      <c r="G664" s="270"/>
      <c r="H664" s="268"/>
      <c r="I664" s="269"/>
      <c r="J664" s="270"/>
      <c r="K664" s="268"/>
      <c r="L664" s="269"/>
      <c r="M664" s="269"/>
      <c r="N664" s="269"/>
      <c r="O664" s="269"/>
      <c r="P664" s="270"/>
      <c r="Q664" s="60"/>
      <c r="R664" s="60"/>
      <c r="S664" s="60"/>
      <c r="T664" s="77"/>
      <c r="U664" s="60"/>
      <c r="V664" s="60"/>
      <c r="W664" s="60"/>
      <c r="X664" s="77"/>
      <c r="Y664" s="266"/>
      <c r="Z664" s="57"/>
    </row>
    <row r="665" spans="1:26" s="59" customFormat="1" x14ac:dyDescent="0.25">
      <c r="A665" s="57"/>
      <c r="B665" s="262" t="s">
        <v>699</v>
      </c>
      <c r="C665" s="263"/>
      <c r="D665" s="264"/>
      <c r="E665" s="268"/>
      <c r="F665" s="269"/>
      <c r="G665" s="270"/>
      <c r="H665" s="268"/>
      <c r="I665" s="269"/>
      <c r="J665" s="270"/>
      <c r="K665" s="268"/>
      <c r="L665" s="269"/>
      <c r="M665" s="269"/>
      <c r="N665" s="269"/>
      <c r="O665" s="269"/>
      <c r="P665" s="270"/>
      <c r="Q665" s="60"/>
      <c r="R665" s="60"/>
      <c r="S665" s="60"/>
      <c r="T665" s="77"/>
      <c r="U665" s="60"/>
      <c r="V665" s="60"/>
      <c r="W665" s="60"/>
      <c r="X665" s="77"/>
      <c r="Y665" s="267"/>
      <c r="Z665" s="57"/>
    </row>
    <row r="666" spans="1:26" x14ac:dyDescent="0.25">
      <c r="A666" s="277"/>
      <c r="B666" s="278" t="s">
        <v>279</v>
      </c>
      <c r="C666" s="260" t="s">
        <v>57</v>
      </c>
      <c r="D666" s="64" t="s">
        <v>18</v>
      </c>
      <c r="E666" s="19">
        <v>6</v>
      </c>
      <c r="F666" s="19">
        <v>6</v>
      </c>
      <c r="G666" s="19">
        <v>7</v>
      </c>
      <c r="H666" s="19">
        <v>7</v>
      </c>
      <c r="I666" s="19">
        <v>7</v>
      </c>
      <c r="J666" s="19">
        <v>7</v>
      </c>
      <c r="K666" s="19">
        <v>8</v>
      </c>
      <c r="L666" s="19">
        <v>8</v>
      </c>
      <c r="M666" s="19">
        <v>8</v>
      </c>
      <c r="N666" s="19">
        <v>9</v>
      </c>
      <c r="O666" s="19">
        <v>9</v>
      </c>
      <c r="P666" s="19">
        <v>10</v>
      </c>
      <c r="T666" s="277" t="s">
        <v>162</v>
      </c>
      <c r="X666" s="44"/>
      <c r="Y666" s="76"/>
      <c r="Z666" s="44"/>
    </row>
    <row r="667" spans="1:26" x14ac:dyDescent="0.25">
      <c r="A667" s="277"/>
      <c r="B667" s="278"/>
      <c r="C667" s="261"/>
      <c r="D667" s="64" t="s">
        <v>20</v>
      </c>
      <c r="E667" s="19">
        <v>7</v>
      </c>
      <c r="F667" s="19">
        <v>7</v>
      </c>
      <c r="G667" s="19">
        <v>7</v>
      </c>
      <c r="H667" s="19">
        <v>8</v>
      </c>
      <c r="I667" s="19">
        <v>8</v>
      </c>
      <c r="J667" s="19">
        <v>9</v>
      </c>
      <c r="K667" s="19">
        <v>9</v>
      </c>
      <c r="L667" s="19">
        <v>10</v>
      </c>
      <c r="M667" s="19">
        <v>10</v>
      </c>
      <c r="N667" s="19">
        <v>11</v>
      </c>
      <c r="O667" s="19">
        <v>11</v>
      </c>
      <c r="P667" s="19">
        <v>12</v>
      </c>
      <c r="T667" s="277"/>
      <c r="X667" s="44"/>
      <c r="Y667" s="76"/>
      <c r="Z667" s="44"/>
    </row>
    <row r="668" spans="1:26" x14ac:dyDescent="0.25">
      <c r="A668" s="277"/>
      <c r="B668" s="278" t="s">
        <v>280</v>
      </c>
      <c r="C668" s="260" t="s">
        <v>252</v>
      </c>
      <c r="D668" s="64" t="s">
        <v>18</v>
      </c>
      <c r="E668" s="19">
        <v>400</v>
      </c>
      <c r="F668" s="19">
        <v>400</v>
      </c>
      <c r="G668" s="19">
        <v>400</v>
      </c>
      <c r="H668" s="19">
        <v>500</v>
      </c>
      <c r="I668" s="19">
        <v>500</v>
      </c>
      <c r="J668" s="19">
        <v>500</v>
      </c>
      <c r="K668" s="19">
        <v>600</v>
      </c>
      <c r="L668" s="19">
        <v>600</v>
      </c>
      <c r="M668" s="19">
        <v>600</v>
      </c>
      <c r="N668" s="19">
        <v>700</v>
      </c>
      <c r="O668" s="19">
        <v>700</v>
      </c>
      <c r="P668" s="19">
        <v>700</v>
      </c>
      <c r="T668" s="277" t="s">
        <v>162</v>
      </c>
      <c r="X668" s="44"/>
      <c r="Y668" s="76"/>
      <c r="Z668" s="44"/>
    </row>
    <row r="669" spans="1:26" x14ac:dyDescent="0.25">
      <c r="A669" s="277"/>
      <c r="B669" s="278"/>
      <c r="C669" s="261"/>
      <c r="D669" s="64" t="s">
        <v>20</v>
      </c>
      <c r="E669" s="19">
        <v>400</v>
      </c>
      <c r="F669" s="19">
        <v>500</v>
      </c>
      <c r="G669" s="19">
        <v>500</v>
      </c>
      <c r="H669" s="19">
        <v>600</v>
      </c>
      <c r="I669" s="19">
        <v>600</v>
      </c>
      <c r="J669" s="19">
        <v>700</v>
      </c>
      <c r="K669" s="19">
        <v>700</v>
      </c>
      <c r="L669" s="19">
        <v>800</v>
      </c>
      <c r="M669" s="19">
        <v>800</v>
      </c>
      <c r="N669" s="19">
        <v>800</v>
      </c>
      <c r="O669" s="19">
        <v>900</v>
      </c>
      <c r="P669" s="19">
        <v>1000</v>
      </c>
      <c r="T669" s="277"/>
    </row>
    <row r="671" spans="1:26" x14ac:dyDescent="0.25">
      <c r="C671" s="276" t="s">
        <v>735</v>
      </c>
      <c r="D671" s="276"/>
      <c r="E671" s="276"/>
      <c r="F671" s="276"/>
      <c r="G671" s="276"/>
      <c r="H671" s="88"/>
      <c r="I671" s="88"/>
      <c r="J671" s="88"/>
      <c r="K671" s="88"/>
      <c r="L671" s="88"/>
      <c r="M671" s="88"/>
      <c r="N671" s="88"/>
      <c r="O671" s="88"/>
      <c r="P671" s="88"/>
      <c r="Q671" s="88"/>
      <c r="R671" s="88"/>
      <c r="S671" s="88"/>
      <c r="T671" s="88"/>
      <c r="U671" s="88"/>
      <c r="V671" s="88"/>
      <c r="W671" s="88"/>
      <c r="X671" s="88"/>
    </row>
    <row r="672" spans="1:26" x14ac:dyDescent="0.25">
      <c r="C672" s="276" t="s">
        <v>738</v>
      </c>
      <c r="D672" s="276"/>
      <c r="E672" s="276"/>
      <c r="F672" s="276"/>
      <c r="G672" s="276"/>
      <c r="H672" s="276"/>
      <c r="I672" s="276"/>
      <c r="J672" s="276"/>
      <c r="K672" s="276"/>
      <c r="L672" s="276"/>
      <c r="M672" s="276"/>
      <c r="N672" s="276"/>
      <c r="O672" s="276"/>
      <c r="P672" s="276"/>
      <c r="Q672" s="276"/>
      <c r="R672" s="276"/>
      <c r="S672" s="276"/>
      <c r="T672" s="276"/>
      <c r="U672" s="276"/>
      <c r="V672" s="276"/>
      <c r="W672" s="276"/>
      <c r="X672" s="276"/>
      <c r="Y672" s="276"/>
    </row>
    <row r="673" spans="3:25" x14ac:dyDescent="0.25">
      <c r="C673" s="276" t="s">
        <v>739</v>
      </c>
      <c r="D673" s="276"/>
      <c r="E673" s="276"/>
      <c r="F673" s="276"/>
      <c r="G673" s="276"/>
      <c r="H673" s="276"/>
      <c r="I673" s="276"/>
      <c r="J673" s="276"/>
      <c r="K673" s="276"/>
      <c r="L673" s="276"/>
      <c r="M673" s="276"/>
      <c r="N673" s="276"/>
      <c r="O673" s="276"/>
      <c r="P673" s="276"/>
      <c r="Q673" s="276"/>
      <c r="R673" s="276"/>
      <c r="S673" s="276"/>
      <c r="T673" s="276"/>
      <c r="U673" s="276"/>
      <c r="V673" s="276"/>
      <c r="W673" s="276"/>
      <c r="X673" s="276"/>
      <c r="Y673" s="276"/>
    </row>
    <row r="674" spans="3:25" x14ac:dyDescent="0.25">
      <c r="C674" s="88"/>
      <c r="D674" s="88"/>
      <c r="E674" s="88"/>
      <c r="F674" s="88"/>
      <c r="G674" s="88"/>
      <c r="H674" s="88"/>
      <c r="I674" s="88"/>
      <c r="J674" s="88"/>
      <c r="K674" s="88"/>
      <c r="L674" s="88"/>
      <c r="M674" s="88"/>
      <c r="N674" s="88"/>
      <c r="O674" s="88"/>
      <c r="P674" s="88"/>
      <c r="Q674" s="88"/>
      <c r="R674" s="88"/>
      <c r="S674" s="88"/>
      <c r="T674" s="88"/>
      <c r="U674" s="88"/>
      <c r="V674" s="88"/>
      <c r="W674" s="88"/>
      <c r="X674" s="88"/>
    </row>
    <row r="675" spans="3:25" x14ac:dyDescent="0.25">
      <c r="C675" s="88"/>
      <c r="D675" s="88"/>
      <c r="E675" s="88"/>
      <c r="F675" s="88"/>
      <c r="G675" s="88"/>
      <c r="H675" s="88"/>
      <c r="I675" s="88"/>
      <c r="J675" s="88"/>
      <c r="K675" s="88"/>
      <c r="L675" s="88"/>
      <c r="M675" s="88"/>
      <c r="N675" s="88"/>
      <c r="O675" s="88"/>
      <c r="P675" s="88"/>
      <c r="Q675" s="88"/>
      <c r="R675" s="88"/>
      <c r="S675" s="88"/>
      <c r="T675" s="88"/>
      <c r="U675" s="88"/>
      <c r="V675" s="88"/>
      <c r="W675" s="88"/>
      <c r="X675" s="88"/>
    </row>
    <row r="676" spans="3:25" x14ac:dyDescent="0.25">
      <c r="C676" s="88"/>
      <c r="D676" s="88"/>
      <c r="E676" s="88"/>
      <c r="F676" s="88"/>
      <c r="G676" s="88"/>
      <c r="H676" s="88"/>
      <c r="I676" s="88"/>
      <c r="J676" s="88"/>
      <c r="K676" s="88"/>
      <c r="L676" s="88"/>
      <c r="M676" s="88"/>
      <c r="N676" s="88"/>
      <c r="O676" s="88"/>
      <c r="P676" s="88"/>
      <c r="Q676" s="88"/>
      <c r="R676" s="88"/>
      <c r="S676" s="88"/>
      <c r="T676" s="88"/>
      <c r="U676" s="88"/>
      <c r="V676" s="88"/>
      <c r="W676" s="88"/>
      <c r="X676" s="88"/>
    </row>
    <row r="677" spans="3:25" x14ac:dyDescent="0.25">
      <c r="C677" s="88"/>
      <c r="D677" s="88"/>
      <c r="E677" s="88"/>
      <c r="F677" s="88"/>
      <c r="G677" s="88"/>
      <c r="H677" s="88"/>
      <c r="I677" s="88"/>
      <c r="J677" s="88"/>
      <c r="K677" s="88"/>
      <c r="L677" s="88"/>
      <c r="M677" s="88"/>
      <c r="N677" s="88"/>
      <c r="O677" s="88"/>
      <c r="P677" s="88"/>
      <c r="Q677" s="88"/>
      <c r="R677" s="88"/>
      <c r="S677" s="88"/>
      <c r="T677" s="88"/>
      <c r="U677" s="88"/>
      <c r="V677" s="88"/>
      <c r="W677" s="88"/>
      <c r="X677" s="88"/>
    </row>
    <row r="678" spans="3:25" x14ac:dyDescent="0.25">
      <c r="C678" s="88"/>
      <c r="D678" s="88"/>
      <c r="E678" s="88"/>
      <c r="F678" s="88"/>
      <c r="G678" s="88"/>
      <c r="H678" s="88"/>
      <c r="I678" s="88"/>
      <c r="J678" s="88"/>
      <c r="K678" s="88"/>
      <c r="L678" s="88"/>
      <c r="M678" s="88"/>
      <c r="N678" s="88"/>
      <c r="O678" s="88"/>
      <c r="P678" s="88"/>
      <c r="Q678" s="88"/>
      <c r="R678" s="88"/>
      <c r="S678" s="88"/>
      <c r="T678" s="88"/>
      <c r="U678" s="88"/>
      <c r="V678" s="88"/>
      <c r="W678" s="88"/>
      <c r="X678" s="88"/>
    </row>
    <row r="679" spans="3:25" x14ac:dyDescent="0.25">
      <c r="C679" s="88"/>
      <c r="D679" s="88"/>
      <c r="E679" s="88"/>
      <c r="F679" s="88"/>
      <c r="G679" s="88"/>
      <c r="H679" s="88"/>
      <c r="I679" s="88"/>
      <c r="J679" s="88"/>
      <c r="K679" s="88"/>
      <c r="L679" s="88"/>
      <c r="M679" s="88"/>
      <c r="N679" s="88"/>
      <c r="O679" s="88"/>
      <c r="P679" s="88"/>
      <c r="Q679" s="88"/>
      <c r="R679" s="88"/>
      <c r="S679" s="88"/>
      <c r="T679" s="88"/>
      <c r="U679" s="88"/>
      <c r="V679" s="88"/>
      <c r="W679" s="88"/>
      <c r="X679" s="88"/>
    </row>
  </sheetData>
  <mergeCells count="2113">
    <mergeCell ref="K1:P1"/>
    <mergeCell ref="A2:P2"/>
    <mergeCell ref="A4:A6"/>
    <mergeCell ref="B4:B6"/>
    <mergeCell ref="C4:C6"/>
    <mergeCell ref="D4:D6"/>
    <mergeCell ref="E4:P4"/>
    <mergeCell ref="B7:P7"/>
    <mergeCell ref="B8:P8"/>
    <mergeCell ref="B9:P9"/>
    <mergeCell ref="B10:Z10"/>
    <mergeCell ref="B11:D11"/>
    <mergeCell ref="H11:J11"/>
    <mergeCell ref="K11:P11"/>
    <mergeCell ref="Y11:Y16"/>
    <mergeCell ref="B12:D12"/>
    <mergeCell ref="H12:J12"/>
    <mergeCell ref="T4:T6"/>
    <mergeCell ref="X4:X6"/>
    <mergeCell ref="Y4:Y6"/>
    <mergeCell ref="Z4:Z6"/>
    <mergeCell ref="E5:G5"/>
    <mergeCell ref="H5:J5"/>
    <mergeCell ref="K5:P5"/>
    <mergeCell ref="B15:D15"/>
    <mergeCell ref="E15:G15"/>
    <mergeCell ref="H15:J15"/>
    <mergeCell ref="K15:P15"/>
    <mergeCell ref="B16:D16"/>
    <mergeCell ref="E16:G16"/>
    <mergeCell ref="H16:J16"/>
    <mergeCell ref="K16:P16"/>
    <mergeCell ref="K12:P12"/>
    <mergeCell ref="B13:D13"/>
    <mergeCell ref="E13:G13"/>
    <mergeCell ref="H13:J13"/>
    <mergeCell ref="K13:P13"/>
    <mergeCell ref="B14:D14"/>
    <mergeCell ref="E14:G14"/>
    <mergeCell ref="H14:J14"/>
    <mergeCell ref="K14:P14"/>
    <mergeCell ref="A21:A22"/>
    <mergeCell ref="B21:B22"/>
    <mergeCell ref="C21:C22"/>
    <mergeCell ref="T21:T22"/>
    <mergeCell ref="B23:Z23"/>
    <mergeCell ref="B24:D24"/>
    <mergeCell ref="E24:G24"/>
    <mergeCell ref="H24:J24"/>
    <mergeCell ref="K24:P24"/>
    <mergeCell ref="Y24:Y28"/>
    <mergeCell ref="A17:A18"/>
    <mergeCell ref="B17:B18"/>
    <mergeCell ref="C17:C18"/>
    <mergeCell ref="T17:T18"/>
    <mergeCell ref="A19:A20"/>
    <mergeCell ref="B19:B20"/>
    <mergeCell ref="C19:C20"/>
    <mergeCell ref="T19:T20"/>
    <mergeCell ref="A29:A30"/>
    <mergeCell ref="B29:B30"/>
    <mergeCell ref="C29:C30"/>
    <mergeCell ref="T29:T30"/>
    <mergeCell ref="A31:A32"/>
    <mergeCell ref="B31:B32"/>
    <mergeCell ref="C31:C32"/>
    <mergeCell ref="T31:T32"/>
    <mergeCell ref="B27:D27"/>
    <mergeCell ref="E27:G27"/>
    <mergeCell ref="H27:J27"/>
    <mergeCell ref="K27:P27"/>
    <mergeCell ref="B28:D28"/>
    <mergeCell ref="E28:G28"/>
    <mergeCell ref="H28:J28"/>
    <mergeCell ref="K28:P28"/>
    <mergeCell ref="B25:D25"/>
    <mergeCell ref="E25:G25"/>
    <mergeCell ref="H25:J25"/>
    <mergeCell ref="K25:P25"/>
    <mergeCell ref="B26:D26"/>
    <mergeCell ref="E26:G26"/>
    <mergeCell ref="H26:J26"/>
    <mergeCell ref="K26:P26"/>
    <mergeCell ref="T36:T37"/>
    <mergeCell ref="B38:Z38"/>
    <mergeCell ref="B39:D39"/>
    <mergeCell ref="E39:G39"/>
    <mergeCell ref="H39:J39"/>
    <mergeCell ref="K39:P39"/>
    <mergeCell ref="Y39:Y42"/>
    <mergeCell ref="B33:Z33"/>
    <mergeCell ref="B34:D34"/>
    <mergeCell ref="E34:G34"/>
    <mergeCell ref="H34:J34"/>
    <mergeCell ref="K34:P34"/>
    <mergeCell ref="Y34:Y35"/>
    <mergeCell ref="B35:D35"/>
    <mergeCell ref="E35:G35"/>
    <mergeCell ref="H35:J35"/>
    <mergeCell ref="K35:P35"/>
    <mergeCell ref="B42:D42"/>
    <mergeCell ref="E42:G42"/>
    <mergeCell ref="H42:J42"/>
    <mergeCell ref="K42:P42"/>
    <mergeCell ref="A43:A44"/>
    <mergeCell ref="B43:B44"/>
    <mergeCell ref="C43:C44"/>
    <mergeCell ref="B40:D40"/>
    <mergeCell ref="E40:G40"/>
    <mergeCell ref="H40:J40"/>
    <mergeCell ref="K40:P40"/>
    <mergeCell ref="B41:D41"/>
    <mergeCell ref="E41:G41"/>
    <mergeCell ref="H41:J41"/>
    <mergeCell ref="K41:P41"/>
    <mergeCell ref="A36:A37"/>
    <mergeCell ref="B36:B37"/>
    <mergeCell ref="C36:C37"/>
    <mergeCell ref="B48:D48"/>
    <mergeCell ref="E48:G48"/>
    <mergeCell ref="H48:J48"/>
    <mergeCell ref="K48:P48"/>
    <mergeCell ref="B49:D49"/>
    <mergeCell ref="E49:G49"/>
    <mergeCell ref="H49:J49"/>
    <mergeCell ref="K49:P49"/>
    <mergeCell ref="T43:T44"/>
    <mergeCell ref="B45:Z45"/>
    <mergeCell ref="B46:D46"/>
    <mergeCell ref="E46:G46"/>
    <mergeCell ref="H46:J46"/>
    <mergeCell ref="K46:P46"/>
    <mergeCell ref="Y46:Y61"/>
    <mergeCell ref="B47:D47"/>
    <mergeCell ref="E47:G47"/>
    <mergeCell ref="H47:J47"/>
    <mergeCell ref="B54:D54"/>
    <mergeCell ref="E54:G54"/>
    <mergeCell ref="H54:J54"/>
    <mergeCell ref="K54:P54"/>
    <mergeCell ref="B55:D55"/>
    <mergeCell ref="E55:G55"/>
    <mergeCell ref="H55:J55"/>
    <mergeCell ref="K55:P55"/>
    <mergeCell ref="B52:D52"/>
    <mergeCell ref="E52:G52"/>
    <mergeCell ref="H52:J52"/>
    <mergeCell ref="K52:P52"/>
    <mergeCell ref="B53:D53"/>
    <mergeCell ref="E53:G53"/>
    <mergeCell ref="H53:J53"/>
    <mergeCell ref="K53:P53"/>
    <mergeCell ref="B50:D50"/>
    <mergeCell ref="E50:G50"/>
    <mergeCell ref="H50:J50"/>
    <mergeCell ref="K50:P50"/>
    <mergeCell ref="B51:D51"/>
    <mergeCell ref="E51:G51"/>
    <mergeCell ref="H51:J51"/>
    <mergeCell ref="K51:P51"/>
    <mergeCell ref="B60:D60"/>
    <mergeCell ref="E60:G60"/>
    <mergeCell ref="H60:J60"/>
    <mergeCell ref="K60:P60"/>
    <mergeCell ref="B61:D61"/>
    <mergeCell ref="E61:G61"/>
    <mergeCell ref="H61:J61"/>
    <mergeCell ref="K61:P61"/>
    <mergeCell ref="B58:D58"/>
    <mergeCell ref="E58:G58"/>
    <mergeCell ref="H58:J58"/>
    <mergeCell ref="K58:P58"/>
    <mergeCell ref="B59:D59"/>
    <mergeCell ref="E59:G59"/>
    <mergeCell ref="H59:J59"/>
    <mergeCell ref="K59:P59"/>
    <mergeCell ref="B56:D56"/>
    <mergeCell ref="E56:G56"/>
    <mergeCell ref="H56:J56"/>
    <mergeCell ref="K56:P56"/>
    <mergeCell ref="B57:D57"/>
    <mergeCell ref="E57:G57"/>
    <mergeCell ref="H57:J57"/>
    <mergeCell ref="K57:P57"/>
    <mergeCell ref="B66:Z66"/>
    <mergeCell ref="B67:D67"/>
    <mergeCell ref="E67:G67"/>
    <mergeCell ref="H67:J67"/>
    <mergeCell ref="K67:P67"/>
    <mergeCell ref="Y67:Y70"/>
    <mergeCell ref="B68:D68"/>
    <mergeCell ref="E68:G68"/>
    <mergeCell ref="H68:J68"/>
    <mergeCell ref="K68:P68"/>
    <mergeCell ref="A62:A63"/>
    <mergeCell ref="B62:B63"/>
    <mergeCell ref="C62:C63"/>
    <mergeCell ref="T62:T63"/>
    <mergeCell ref="A64:A65"/>
    <mergeCell ref="B64:B65"/>
    <mergeCell ref="C64:C65"/>
    <mergeCell ref="T64:T65"/>
    <mergeCell ref="B75:D75"/>
    <mergeCell ref="E75:G75"/>
    <mergeCell ref="H75:J75"/>
    <mergeCell ref="K75:P75"/>
    <mergeCell ref="Y75:Y89"/>
    <mergeCell ref="B76:D76"/>
    <mergeCell ref="E76:G76"/>
    <mergeCell ref="H76:J76"/>
    <mergeCell ref="K76:P76"/>
    <mergeCell ref="B77:D77"/>
    <mergeCell ref="A71:A72"/>
    <mergeCell ref="B71:B72"/>
    <mergeCell ref="C71:C72"/>
    <mergeCell ref="T71:T72"/>
    <mergeCell ref="B73:P73"/>
    <mergeCell ref="B74:Z74"/>
    <mergeCell ref="B69:D69"/>
    <mergeCell ref="E69:G69"/>
    <mergeCell ref="H69:J69"/>
    <mergeCell ref="K69:P69"/>
    <mergeCell ref="B70:D70"/>
    <mergeCell ref="E70:G70"/>
    <mergeCell ref="H70:J70"/>
    <mergeCell ref="K70:P70"/>
    <mergeCell ref="B81:D81"/>
    <mergeCell ref="E81:G81"/>
    <mergeCell ref="H81:J81"/>
    <mergeCell ref="K81:P81"/>
    <mergeCell ref="B82:D82"/>
    <mergeCell ref="E82:G82"/>
    <mergeCell ref="H82:J82"/>
    <mergeCell ref="K82:P82"/>
    <mergeCell ref="B79:D79"/>
    <mergeCell ref="E79:G79"/>
    <mergeCell ref="H79:J79"/>
    <mergeCell ref="K79:P79"/>
    <mergeCell ref="B80:D80"/>
    <mergeCell ref="E80:G80"/>
    <mergeCell ref="H80:J80"/>
    <mergeCell ref="K80:P80"/>
    <mergeCell ref="E77:G77"/>
    <mergeCell ref="H77:J77"/>
    <mergeCell ref="K77:P77"/>
    <mergeCell ref="B78:D78"/>
    <mergeCell ref="E78:G78"/>
    <mergeCell ref="H78:J78"/>
    <mergeCell ref="K78:P78"/>
    <mergeCell ref="B87:D87"/>
    <mergeCell ref="E87:G87"/>
    <mergeCell ref="H87:J87"/>
    <mergeCell ref="K87:P87"/>
    <mergeCell ref="B88:D88"/>
    <mergeCell ref="E88:G88"/>
    <mergeCell ref="H88:J88"/>
    <mergeCell ref="K88:P88"/>
    <mergeCell ref="B85:D85"/>
    <mergeCell ref="E85:G85"/>
    <mergeCell ref="H85:J85"/>
    <mergeCell ref="K85:P85"/>
    <mergeCell ref="B86:D86"/>
    <mergeCell ref="E86:G86"/>
    <mergeCell ref="H86:J86"/>
    <mergeCell ref="K86:P86"/>
    <mergeCell ref="B83:D83"/>
    <mergeCell ref="E83:G83"/>
    <mergeCell ref="H83:J83"/>
    <mergeCell ref="K83:P83"/>
    <mergeCell ref="B84:D84"/>
    <mergeCell ref="E84:G84"/>
    <mergeCell ref="H84:J84"/>
    <mergeCell ref="K84:P84"/>
    <mergeCell ref="T90:T91"/>
    <mergeCell ref="B92:Z92"/>
    <mergeCell ref="B93:D93"/>
    <mergeCell ref="E93:G93"/>
    <mergeCell ref="H93:J93"/>
    <mergeCell ref="K93:P93"/>
    <mergeCell ref="Y93:Y96"/>
    <mergeCell ref="B94:D94"/>
    <mergeCell ref="E94:G94"/>
    <mergeCell ref="H94:J94"/>
    <mergeCell ref="B89:D89"/>
    <mergeCell ref="E89:G89"/>
    <mergeCell ref="H89:J89"/>
    <mergeCell ref="K89:P89"/>
    <mergeCell ref="A90:A91"/>
    <mergeCell ref="B90:B91"/>
    <mergeCell ref="C90:C91"/>
    <mergeCell ref="A97:A98"/>
    <mergeCell ref="B97:B98"/>
    <mergeCell ref="C97:C98"/>
    <mergeCell ref="T97:T98"/>
    <mergeCell ref="A99:A100"/>
    <mergeCell ref="B99:B100"/>
    <mergeCell ref="C99:C100"/>
    <mergeCell ref="T99:T100"/>
    <mergeCell ref="K94:P94"/>
    <mergeCell ref="B95:D95"/>
    <mergeCell ref="E95:G95"/>
    <mergeCell ref="H95:J95"/>
    <mergeCell ref="K95:P95"/>
    <mergeCell ref="B96:D96"/>
    <mergeCell ref="E96:G96"/>
    <mergeCell ref="H96:J96"/>
    <mergeCell ref="K96:P96"/>
    <mergeCell ref="B104:D104"/>
    <mergeCell ref="E104:G104"/>
    <mergeCell ref="H104:J104"/>
    <mergeCell ref="K104:P104"/>
    <mergeCell ref="B105:D105"/>
    <mergeCell ref="E105:G105"/>
    <mergeCell ref="H105:J105"/>
    <mergeCell ref="K105:P105"/>
    <mergeCell ref="B101:Z101"/>
    <mergeCell ref="B102:D102"/>
    <mergeCell ref="E102:G102"/>
    <mergeCell ref="H102:J102"/>
    <mergeCell ref="K102:P102"/>
    <mergeCell ref="Y102:Y109"/>
    <mergeCell ref="B103:D103"/>
    <mergeCell ref="E103:G103"/>
    <mergeCell ref="H103:J103"/>
    <mergeCell ref="K103:P103"/>
    <mergeCell ref="A110:A111"/>
    <mergeCell ref="B110:B111"/>
    <mergeCell ref="C110:C111"/>
    <mergeCell ref="T110:T111"/>
    <mergeCell ref="A112:A113"/>
    <mergeCell ref="B112:B113"/>
    <mergeCell ref="C112:C113"/>
    <mergeCell ref="T112:T113"/>
    <mergeCell ref="B108:D108"/>
    <mergeCell ref="E108:G108"/>
    <mergeCell ref="H108:J108"/>
    <mergeCell ref="K108:P108"/>
    <mergeCell ref="B109:D109"/>
    <mergeCell ref="E109:G109"/>
    <mergeCell ref="H109:J109"/>
    <mergeCell ref="K109:P109"/>
    <mergeCell ref="B106:D106"/>
    <mergeCell ref="E106:G106"/>
    <mergeCell ref="H106:J106"/>
    <mergeCell ref="K106:P106"/>
    <mergeCell ref="B107:D107"/>
    <mergeCell ref="E107:G107"/>
    <mergeCell ref="H107:J107"/>
    <mergeCell ref="K107:P107"/>
    <mergeCell ref="B118:D118"/>
    <mergeCell ref="H118:J118"/>
    <mergeCell ref="K118:P118"/>
    <mergeCell ref="B119:D119"/>
    <mergeCell ref="E119:G119"/>
    <mergeCell ref="H119:J119"/>
    <mergeCell ref="K119:P119"/>
    <mergeCell ref="A114:A115"/>
    <mergeCell ref="B114:B115"/>
    <mergeCell ref="C114:C115"/>
    <mergeCell ref="T114:T115"/>
    <mergeCell ref="B116:Z116"/>
    <mergeCell ref="B117:D117"/>
    <mergeCell ref="E117:G117"/>
    <mergeCell ref="H117:J117"/>
    <mergeCell ref="K117:P117"/>
    <mergeCell ref="Y117:Y120"/>
    <mergeCell ref="T121:T122"/>
    <mergeCell ref="B123:Z123"/>
    <mergeCell ref="B124:D124"/>
    <mergeCell ref="E124:G124"/>
    <mergeCell ref="H124:J124"/>
    <mergeCell ref="K124:P124"/>
    <mergeCell ref="Y124:Y127"/>
    <mergeCell ref="B125:D125"/>
    <mergeCell ref="E125:G125"/>
    <mergeCell ref="H125:J125"/>
    <mergeCell ref="B120:D120"/>
    <mergeCell ref="E120:G120"/>
    <mergeCell ref="H120:J120"/>
    <mergeCell ref="K120:P120"/>
    <mergeCell ref="A121:A122"/>
    <mergeCell ref="B121:B122"/>
    <mergeCell ref="C121:C122"/>
    <mergeCell ref="B132:D132"/>
    <mergeCell ref="E132:G132"/>
    <mergeCell ref="H132:J132"/>
    <mergeCell ref="K132:P132"/>
    <mergeCell ref="Y132:Y137"/>
    <mergeCell ref="B133:D133"/>
    <mergeCell ref="E133:G133"/>
    <mergeCell ref="H133:J133"/>
    <mergeCell ref="K133:P133"/>
    <mergeCell ref="B134:D134"/>
    <mergeCell ref="A128:A129"/>
    <mergeCell ref="B128:B129"/>
    <mergeCell ref="C128:C129"/>
    <mergeCell ref="T128:T129"/>
    <mergeCell ref="B130:P130"/>
    <mergeCell ref="B131:Z131"/>
    <mergeCell ref="K125:P125"/>
    <mergeCell ref="B126:D126"/>
    <mergeCell ref="E126:G126"/>
    <mergeCell ref="H126:J126"/>
    <mergeCell ref="K126:P126"/>
    <mergeCell ref="B127:D127"/>
    <mergeCell ref="E127:G127"/>
    <mergeCell ref="H127:J127"/>
    <mergeCell ref="K127:P127"/>
    <mergeCell ref="T138:T139"/>
    <mergeCell ref="B140:Z140"/>
    <mergeCell ref="B141:D141"/>
    <mergeCell ref="E141:G141"/>
    <mergeCell ref="H141:J141"/>
    <mergeCell ref="K141:P141"/>
    <mergeCell ref="Y141:Y144"/>
    <mergeCell ref="B136:D136"/>
    <mergeCell ref="E136:G136"/>
    <mergeCell ref="H136:J136"/>
    <mergeCell ref="K136:P136"/>
    <mergeCell ref="B137:D137"/>
    <mergeCell ref="E137:G137"/>
    <mergeCell ref="H137:J137"/>
    <mergeCell ref="K137:P137"/>
    <mergeCell ref="E134:G134"/>
    <mergeCell ref="H134:J134"/>
    <mergeCell ref="K134:P134"/>
    <mergeCell ref="B135:D135"/>
    <mergeCell ref="E135:G135"/>
    <mergeCell ref="H135:J135"/>
    <mergeCell ref="K135:P135"/>
    <mergeCell ref="B144:D144"/>
    <mergeCell ref="E144:G144"/>
    <mergeCell ref="H144:J144"/>
    <mergeCell ref="K144:P144"/>
    <mergeCell ref="A145:A146"/>
    <mergeCell ref="B145:B146"/>
    <mergeCell ref="C145:C146"/>
    <mergeCell ref="B142:D142"/>
    <mergeCell ref="E142:G142"/>
    <mergeCell ref="H142:J142"/>
    <mergeCell ref="K142:P142"/>
    <mergeCell ref="B143:D143"/>
    <mergeCell ref="E143:G143"/>
    <mergeCell ref="H143:J143"/>
    <mergeCell ref="K143:P143"/>
    <mergeCell ref="A138:A139"/>
    <mergeCell ref="B138:B139"/>
    <mergeCell ref="C138:C139"/>
    <mergeCell ref="K149:P149"/>
    <mergeCell ref="B150:D150"/>
    <mergeCell ref="E150:G150"/>
    <mergeCell ref="H150:J150"/>
    <mergeCell ref="K150:P150"/>
    <mergeCell ref="B151:D151"/>
    <mergeCell ref="E151:G151"/>
    <mergeCell ref="H151:J151"/>
    <mergeCell ref="K151:P151"/>
    <mergeCell ref="T145:T146"/>
    <mergeCell ref="B147:Z147"/>
    <mergeCell ref="B148:D148"/>
    <mergeCell ref="E148:G148"/>
    <mergeCell ref="H148:J148"/>
    <mergeCell ref="K148:P148"/>
    <mergeCell ref="Y148:Y151"/>
    <mergeCell ref="B149:D149"/>
    <mergeCell ref="E149:G149"/>
    <mergeCell ref="H149:J149"/>
    <mergeCell ref="B156:P156"/>
    <mergeCell ref="B157:Z157"/>
    <mergeCell ref="B158:D158"/>
    <mergeCell ref="E158:G158"/>
    <mergeCell ref="H158:J158"/>
    <mergeCell ref="K158:P158"/>
    <mergeCell ref="Y158:Y164"/>
    <mergeCell ref="B159:D159"/>
    <mergeCell ref="E159:G159"/>
    <mergeCell ref="H159:J159"/>
    <mergeCell ref="A152:A153"/>
    <mergeCell ref="B152:B153"/>
    <mergeCell ref="C152:C153"/>
    <mergeCell ref="T152:T153"/>
    <mergeCell ref="A154:A155"/>
    <mergeCell ref="B154:B155"/>
    <mergeCell ref="C154:C155"/>
    <mergeCell ref="T154:T155"/>
    <mergeCell ref="B164:D164"/>
    <mergeCell ref="E164:G164"/>
    <mergeCell ref="H164:J164"/>
    <mergeCell ref="K164:P164"/>
    <mergeCell ref="A165:A166"/>
    <mergeCell ref="B165:B166"/>
    <mergeCell ref="C165:C166"/>
    <mergeCell ref="B162:D162"/>
    <mergeCell ref="E162:G162"/>
    <mergeCell ref="H162:J162"/>
    <mergeCell ref="K162:P162"/>
    <mergeCell ref="B163:D163"/>
    <mergeCell ref="E163:G163"/>
    <mergeCell ref="H163:J163"/>
    <mergeCell ref="K163:P163"/>
    <mergeCell ref="K159:P159"/>
    <mergeCell ref="B160:D160"/>
    <mergeCell ref="E160:G160"/>
    <mergeCell ref="H160:J160"/>
    <mergeCell ref="K160:P160"/>
    <mergeCell ref="B161:D161"/>
    <mergeCell ref="E161:G161"/>
    <mergeCell ref="H161:J161"/>
    <mergeCell ref="K161:P161"/>
    <mergeCell ref="K169:P169"/>
    <mergeCell ref="B170:D170"/>
    <mergeCell ref="E170:G170"/>
    <mergeCell ref="H170:J170"/>
    <mergeCell ref="K170:P170"/>
    <mergeCell ref="A171:A172"/>
    <mergeCell ref="B171:B172"/>
    <mergeCell ref="C171:C172"/>
    <mergeCell ref="T165:T166"/>
    <mergeCell ref="B167:Z167"/>
    <mergeCell ref="B168:D168"/>
    <mergeCell ref="E168:G168"/>
    <mergeCell ref="H168:J168"/>
    <mergeCell ref="K168:P168"/>
    <mergeCell ref="Y168:Y170"/>
    <mergeCell ref="B169:D169"/>
    <mergeCell ref="E169:G169"/>
    <mergeCell ref="H169:J169"/>
    <mergeCell ref="A178:A179"/>
    <mergeCell ref="B178:B179"/>
    <mergeCell ref="C178:C179"/>
    <mergeCell ref="T178:T179"/>
    <mergeCell ref="B180:P180"/>
    <mergeCell ref="B181:Z181"/>
    <mergeCell ref="K175:P175"/>
    <mergeCell ref="B176:D176"/>
    <mergeCell ref="E176:G176"/>
    <mergeCell ref="H176:J176"/>
    <mergeCell ref="K176:P176"/>
    <mergeCell ref="B177:D177"/>
    <mergeCell ref="E177:G177"/>
    <mergeCell ref="H177:J177"/>
    <mergeCell ref="K177:P177"/>
    <mergeCell ref="T171:T172"/>
    <mergeCell ref="B173:Z173"/>
    <mergeCell ref="B174:D174"/>
    <mergeCell ref="E174:G174"/>
    <mergeCell ref="H174:J174"/>
    <mergeCell ref="K174:P174"/>
    <mergeCell ref="Y174:Y177"/>
    <mergeCell ref="B175:D175"/>
    <mergeCell ref="E175:G175"/>
    <mergeCell ref="H175:J175"/>
    <mergeCell ref="E184:G184"/>
    <mergeCell ref="H184:J184"/>
    <mergeCell ref="K184:P184"/>
    <mergeCell ref="B185:D185"/>
    <mergeCell ref="E185:G185"/>
    <mergeCell ref="H185:J185"/>
    <mergeCell ref="K185:P185"/>
    <mergeCell ref="B182:D182"/>
    <mergeCell ref="E182:G182"/>
    <mergeCell ref="H182:J182"/>
    <mergeCell ref="K182:P182"/>
    <mergeCell ref="Y182:Y194"/>
    <mergeCell ref="B183:D183"/>
    <mergeCell ref="E183:G183"/>
    <mergeCell ref="H183:J183"/>
    <mergeCell ref="K183:P183"/>
    <mergeCell ref="B184:D184"/>
    <mergeCell ref="B190:D190"/>
    <mergeCell ref="E190:G190"/>
    <mergeCell ref="H190:J190"/>
    <mergeCell ref="K190:P190"/>
    <mergeCell ref="B191:D191"/>
    <mergeCell ref="E191:G191"/>
    <mergeCell ref="H191:J191"/>
    <mergeCell ref="K191:P191"/>
    <mergeCell ref="B188:D188"/>
    <mergeCell ref="E188:G188"/>
    <mergeCell ref="H188:J188"/>
    <mergeCell ref="K188:P188"/>
    <mergeCell ref="B189:D189"/>
    <mergeCell ref="E189:G189"/>
    <mergeCell ref="H189:J189"/>
    <mergeCell ref="K189:P189"/>
    <mergeCell ref="B186:D186"/>
    <mergeCell ref="E186:G186"/>
    <mergeCell ref="H186:J186"/>
    <mergeCell ref="K186:P186"/>
    <mergeCell ref="B187:D187"/>
    <mergeCell ref="E187:G187"/>
    <mergeCell ref="H187:J187"/>
    <mergeCell ref="K187:P187"/>
    <mergeCell ref="T195:T196"/>
    <mergeCell ref="A197:A198"/>
    <mergeCell ref="B197:B198"/>
    <mergeCell ref="C197:C198"/>
    <mergeCell ref="T197:T198"/>
    <mergeCell ref="A199:A200"/>
    <mergeCell ref="B199:B200"/>
    <mergeCell ref="C199:C200"/>
    <mergeCell ref="T199:T200"/>
    <mergeCell ref="B194:D194"/>
    <mergeCell ref="E194:G194"/>
    <mergeCell ref="H194:J194"/>
    <mergeCell ref="K194:P194"/>
    <mergeCell ref="A195:A196"/>
    <mergeCell ref="B195:B196"/>
    <mergeCell ref="C195:C196"/>
    <mergeCell ref="B192:D192"/>
    <mergeCell ref="E192:G192"/>
    <mergeCell ref="H192:J192"/>
    <mergeCell ref="K192:P192"/>
    <mergeCell ref="B193:D193"/>
    <mergeCell ref="E193:G193"/>
    <mergeCell ref="H193:J193"/>
    <mergeCell ref="K193:P193"/>
    <mergeCell ref="B204:D204"/>
    <mergeCell ref="E204:G204"/>
    <mergeCell ref="H204:J204"/>
    <mergeCell ref="K204:P204"/>
    <mergeCell ref="B205:D205"/>
    <mergeCell ref="E205:G205"/>
    <mergeCell ref="H205:J205"/>
    <mergeCell ref="K205:P205"/>
    <mergeCell ref="B201:Z201"/>
    <mergeCell ref="B202:D202"/>
    <mergeCell ref="E202:G202"/>
    <mergeCell ref="H202:J202"/>
    <mergeCell ref="K202:P202"/>
    <mergeCell ref="Y202:Y206"/>
    <mergeCell ref="B203:D203"/>
    <mergeCell ref="E203:G203"/>
    <mergeCell ref="H203:J203"/>
    <mergeCell ref="K203:P203"/>
    <mergeCell ref="B212:D212"/>
    <mergeCell ref="E212:G212"/>
    <mergeCell ref="H212:J212"/>
    <mergeCell ref="K212:P212"/>
    <mergeCell ref="Y212:Y216"/>
    <mergeCell ref="B213:D213"/>
    <mergeCell ref="E213:G213"/>
    <mergeCell ref="H213:J213"/>
    <mergeCell ref="K213:P213"/>
    <mergeCell ref="B214:D214"/>
    <mergeCell ref="T207:T208"/>
    <mergeCell ref="A209:A210"/>
    <mergeCell ref="B209:B210"/>
    <mergeCell ref="C209:C210"/>
    <mergeCell ref="T209:T210"/>
    <mergeCell ref="B211:Z211"/>
    <mergeCell ref="B206:D206"/>
    <mergeCell ref="E206:G206"/>
    <mergeCell ref="H206:J206"/>
    <mergeCell ref="K206:P206"/>
    <mergeCell ref="A207:A208"/>
    <mergeCell ref="B207:B208"/>
    <mergeCell ref="C207:C208"/>
    <mergeCell ref="T217:T218"/>
    <mergeCell ref="A219:A220"/>
    <mergeCell ref="B219:B220"/>
    <mergeCell ref="C219:C220"/>
    <mergeCell ref="T219:T220"/>
    <mergeCell ref="B221:Z221"/>
    <mergeCell ref="B216:D216"/>
    <mergeCell ref="E216:G216"/>
    <mergeCell ref="H216:J216"/>
    <mergeCell ref="K216:P216"/>
    <mergeCell ref="A217:A218"/>
    <mergeCell ref="B217:B218"/>
    <mergeCell ref="C217:C218"/>
    <mergeCell ref="E214:G214"/>
    <mergeCell ref="H214:J214"/>
    <mergeCell ref="K214:P214"/>
    <mergeCell ref="B215:D215"/>
    <mergeCell ref="E215:G215"/>
    <mergeCell ref="H215:J215"/>
    <mergeCell ref="K215:P215"/>
    <mergeCell ref="E224:G224"/>
    <mergeCell ref="H224:J224"/>
    <mergeCell ref="K224:P224"/>
    <mergeCell ref="B225:D225"/>
    <mergeCell ref="E225:G225"/>
    <mergeCell ref="H225:J225"/>
    <mergeCell ref="K225:P225"/>
    <mergeCell ref="B222:D222"/>
    <mergeCell ref="E222:G222"/>
    <mergeCell ref="H222:J222"/>
    <mergeCell ref="K222:P222"/>
    <mergeCell ref="Y222:Y225"/>
    <mergeCell ref="B223:D223"/>
    <mergeCell ref="E223:G223"/>
    <mergeCell ref="H223:J223"/>
    <mergeCell ref="K223:P223"/>
    <mergeCell ref="B224:D224"/>
    <mergeCell ref="B230:P230"/>
    <mergeCell ref="B231:Z231"/>
    <mergeCell ref="B232:D232"/>
    <mergeCell ref="E232:G232"/>
    <mergeCell ref="H232:J232"/>
    <mergeCell ref="K232:P232"/>
    <mergeCell ref="Y232:Y237"/>
    <mergeCell ref="B233:D233"/>
    <mergeCell ref="E233:G233"/>
    <mergeCell ref="H233:J233"/>
    <mergeCell ref="A226:A227"/>
    <mergeCell ref="B226:B227"/>
    <mergeCell ref="C226:C227"/>
    <mergeCell ref="T226:T227"/>
    <mergeCell ref="A228:A229"/>
    <mergeCell ref="B228:B229"/>
    <mergeCell ref="C228:C229"/>
    <mergeCell ref="T228:T229"/>
    <mergeCell ref="A238:A239"/>
    <mergeCell ref="B238:B239"/>
    <mergeCell ref="C238:C239"/>
    <mergeCell ref="T238:T239"/>
    <mergeCell ref="A240:A241"/>
    <mergeCell ref="B240:B241"/>
    <mergeCell ref="C240:C241"/>
    <mergeCell ref="T240:T241"/>
    <mergeCell ref="B236:D236"/>
    <mergeCell ref="E236:G236"/>
    <mergeCell ref="H236:J236"/>
    <mergeCell ref="K236:P236"/>
    <mergeCell ref="B237:D237"/>
    <mergeCell ref="E237:G237"/>
    <mergeCell ref="H237:J237"/>
    <mergeCell ref="K237:P237"/>
    <mergeCell ref="K233:P233"/>
    <mergeCell ref="B234:D234"/>
    <mergeCell ref="E234:G234"/>
    <mergeCell ref="H234:J234"/>
    <mergeCell ref="K234:P234"/>
    <mergeCell ref="B235:D235"/>
    <mergeCell ref="E235:G235"/>
    <mergeCell ref="H235:J235"/>
    <mergeCell ref="K235:P235"/>
    <mergeCell ref="B247:D247"/>
    <mergeCell ref="E247:G247"/>
    <mergeCell ref="H247:J247"/>
    <mergeCell ref="K247:P247"/>
    <mergeCell ref="B248:D248"/>
    <mergeCell ref="E248:G248"/>
    <mergeCell ref="H248:J248"/>
    <mergeCell ref="K248:P248"/>
    <mergeCell ref="B245:D245"/>
    <mergeCell ref="E245:G245"/>
    <mergeCell ref="H245:J245"/>
    <mergeCell ref="K245:P245"/>
    <mergeCell ref="B246:D246"/>
    <mergeCell ref="E246:G246"/>
    <mergeCell ref="H246:J246"/>
    <mergeCell ref="K246:P246"/>
    <mergeCell ref="B242:Z242"/>
    <mergeCell ref="B243:D243"/>
    <mergeCell ref="E243:G243"/>
    <mergeCell ref="H243:J243"/>
    <mergeCell ref="K243:P243"/>
    <mergeCell ref="Y243:Y249"/>
    <mergeCell ref="B244:D244"/>
    <mergeCell ref="E244:G244"/>
    <mergeCell ref="H244:J244"/>
    <mergeCell ref="K244:P244"/>
    <mergeCell ref="Y255:Y258"/>
    <mergeCell ref="B256:D256"/>
    <mergeCell ref="E256:G256"/>
    <mergeCell ref="H256:J256"/>
    <mergeCell ref="K256:P256"/>
    <mergeCell ref="B257:D257"/>
    <mergeCell ref="T250:T251"/>
    <mergeCell ref="A252:A253"/>
    <mergeCell ref="B252:B253"/>
    <mergeCell ref="C252:C253"/>
    <mergeCell ref="T252:T253"/>
    <mergeCell ref="B254:Z254"/>
    <mergeCell ref="B249:D249"/>
    <mergeCell ref="E249:G249"/>
    <mergeCell ref="H249:J249"/>
    <mergeCell ref="K249:P249"/>
    <mergeCell ref="A250:A251"/>
    <mergeCell ref="B250:B251"/>
    <mergeCell ref="C250:C251"/>
    <mergeCell ref="A259:A260"/>
    <mergeCell ref="B259:B260"/>
    <mergeCell ref="C259:C260"/>
    <mergeCell ref="T259:T260"/>
    <mergeCell ref="A261:A262"/>
    <mergeCell ref="B261:B262"/>
    <mergeCell ref="C261:C262"/>
    <mergeCell ref="T261:T262"/>
    <mergeCell ref="E257:G257"/>
    <mergeCell ref="H257:J257"/>
    <mergeCell ref="K257:P257"/>
    <mergeCell ref="B258:D258"/>
    <mergeCell ref="E258:G258"/>
    <mergeCell ref="H258:J258"/>
    <mergeCell ref="K258:P258"/>
    <mergeCell ref="B255:D255"/>
    <mergeCell ref="E255:G255"/>
    <mergeCell ref="H255:J255"/>
    <mergeCell ref="K255:P255"/>
    <mergeCell ref="B268:D268"/>
    <mergeCell ref="E268:G268"/>
    <mergeCell ref="H268:J268"/>
    <mergeCell ref="K268:P268"/>
    <mergeCell ref="A269:A270"/>
    <mergeCell ref="B269:B270"/>
    <mergeCell ref="C269:C270"/>
    <mergeCell ref="B266:D266"/>
    <mergeCell ref="E266:G266"/>
    <mergeCell ref="H266:J266"/>
    <mergeCell ref="K266:P266"/>
    <mergeCell ref="B267:D267"/>
    <mergeCell ref="E267:G267"/>
    <mergeCell ref="H267:J267"/>
    <mergeCell ref="K267:P267"/>
    <mergeCell ref="B263:Z263"/>
    <mergeCell ref="B264:D264"/>
    <mergeCell ref="E264:G264"/>
    <mergeCell ref="H264:J264"/>
    <mergeCell ref="K264:P264"/>
    <mergeCell ref="Y264:Y268"/>
    <mergeCell ref="B265:D265"/>
    <mergeCell ref="E265:G265"/>
    <mergeCell ref="H265:J265"/>
    <mergeCell ref="K265:P265"/>
    <mergeCell ref="K273:P273"/>
    <mergeCell ref="B274:D274"/>
    <mergeCell ref="E274:G274"/>
    <mergeCell ref="H274:J274"/>
    <mergeCell ref="K274:P274"/>
    <mergeCell ref="B275:D275"/>
    <mergeCell ref="E275:G275"/>
    <mergeCell ref="H275:J275"/>
    <mergeCell ref="K275:P275"/>
    <mergeCell ref="T269:T270"/>
    <mergeCell ref="B271:Z271"/>
    <mergeCell ref="B272:D272"/>
    <mergeCell ref="E272:G272"/>
    <mergeCell ref="H272:J272"/>
    <mergeCell ref="K272:P272"/>
    <mergeCell ref="Y272:Y276"/>
    <mergeCell ref="B273:D273"/>
    <mergeCell ref="E273:G273"/>
    <mergeCell ref="H273:J273"/>
    <mergeCell ref="T277:T278"/>
    <mergeCell ref="B279:Z279"/>
    <mergeCell ref="B280:D280"/>
    <mergeCell ref="E280:G280"/>
    <mergeCell ref="H280:J280"/>
    <mergeCell ref="K280:P280"/>
    <mergeCell ref="Y280:Y286"/>
    <mergeCell ref="B281:D281"/>
    <mergeCell ref="E281:G281"/>
    <mergeCell ref="H281:J281"/>
    <mergeCell ref="B276:D276"/>
    <mergeCell ref="E276:G276"/>
    <mergeCell ref="H276:J276"/>
    <mergeCell ref="K276:P276"/>
    <mergeCell ref="A277:A278"/>
    <mergeCell ref="B277:B278"/>
    <mergeCell ref="C277:C278"/>
    <mergeCell ref="B286:D286"/>
    <mergeCell ref="E286:G286"/>
    <mergeCell ref="H286:J286"/>
    <mergeCell ref="K286:P286"/>
    <mergeCell ref="B284:D284"/>
    <mergeCell ref="E284:G284"/>
    <mergeCell ref="H284:J284"/>
    <mergeCell ref="K284:P284"/>
    <mergeCell ref="B285:D285"/>
    <mergeCell ref="E285:G285"/>
    <mergeCell ref="H285:J285"/>
    <mergeCell ref="K285:P285"/>
    <mergeCell ref="K281:P281"/>
    <mergeCell ref="B282:D282"/>
    <mergeCell ref="E282:G282"/>
    <mergeCell ref="H282:J282"/>
    <mergeCell ref="K282:P282"/>
    <mergeCell ref="B283:D283"/>
    <mergeCell ref="E283:G283"/>
    <mergeCell ref="H283:J283"/>
    <mergeCell ref="K283:P283"/>
    <mergeCell ref="K291:P291"/>
    <mergeCell ref="B292:D292"/>
    <mergeCell ref="E292:G292"/>
    <mergeCell ref="H292:J292"/>
    <mergeCell ref="K292:P292"/>
    <mergeCell ref="A293:A294"/>
    <mergeCell ref="B293:B294"/>
    <mergeCell ref="C293:C294"/>
    <mergeCell ref="T287:T288"/>
    <mergeCell ref="B289:Z289"/>
    <mergeCell ref="B290:D290"/>
    <mergeCell ref="E290:G290"/>
    <mergeCell ref="H290:J290"/>
    <mergeCell ref="K290:P290"/>
    <mergeCell ref="Y290:Y292"/>
    <mergeCell ref="B291:D291"/>
    <mergeCell ref="E291:G291"/>
    <mergeCell ref="H291:J291"/>
    <mergeCell ref="A287:A288"/>
    <mergeCell ref="B287:B288"/>
    <mergeCell ref="C287:C288"/>
    <mergeCell ref="K297:P297"/>
    <mergeCell ref="B298:D298"/>
    <mergeCell ref="E298:G298"/>
    <mergeCell ref="H298:J298"/>
    <mergeCell ref="K298:P298"/>
    <mergeCell ref="A299:A300"/>
    <mergeCell ref="B299:B300"/>
    <mergeCell ref="C299:C300"/>
    <mergeCell ref="T293:T294"/>
    <mergeCell ref="B295:Z295"/>
    <mergeCell ref="B296:D296"/>
    <mergeCell ref="E296:G296"/>
    <mergeCell ref="H296:J296"/>
    <mergeCell ref="K296:P296"/>
    <mergeCell ref="Y296:Y298"/>
    <mergeCell ref="B297:D297"/>
    <mergeCell ref="E297:G297"/>
    <mergeCell ref="H297:J297"/>
    <mergeCell ref="K303:P303"/>
    <mergeCell ref="B304:D304"/>
    <mergeCell ref="E304:G304"/>
    <mergeCell ref="H304:J304"/>
    <mergeCell ref="K304:P304"/>
    <mergeCell ref="A305:A306"/>
    <mergeCell ref="B305:B306"/>
    <mergeCell ref="C305:C306"/>
    <mergeCell ref="T299:T300"/>
    <mergeCell ref="B301:Z301"/>
    <mergeCell ref="B302:D302"/>
    <mergeCell ref="E302:G302"/>
    <mergeCell ref="H302:J302"/>
    <mergeCell ref="K302:P302"/>
    <mergeCell ref="Y302:Y304"/>
    <mergeCell ref="B303:D303"/>
    <mergeCell ref="E303:G303"/>
    <mergeCell ref="H303:J303"/>
    <mergeCell ref="H310:J310"/>
    <mergeCell ref="K310:P310"/>
    <mergeCell ref="B311:D311"/>
    <mergeCell ref="E311:G311"/>
    <mergeCell ref="H311:J311"/>
    <mergeCell ref="K311:P311"/>
    <mergeCell ref="T305:T306"/>
    <mergeCell ref="B307:P307"/>
    <mergeCell ref="B308:Z308"/>
    <mergeCell ref="B309:D309"/>
    <mergeCell ref="E309:G309"/>
    <mergeCell ref="H309:J309"/>
    <mergeCell ref="K309:P309"/>
    <mergeCell ref="Y309:Y318"/>
    <mergeCell ref="B310:D310"/>
    <mergeCell ref="E310:G310"/>
    <mergeCell ref="B318:D318"/>
    <mergeCell ref="E318:G318"/>
    <mergeCell ref="H318:J318"/>
    <mergeCell ref="K318:P318"/>
    <mergeCell ref="B316:D316"/>
    <mergeCell ref="E316:G316"/>
    <mergeCell ref="H316:J316"/>
    <mergeCell ref="K316:P316"/>
    <mergeCell ref="B317:D317"/>
    <mergeCell ref="E317:G317"/>
    <mergeCell ref="H317:J317"/>
    <mergeCell ref="K317:P317"/>
    <mergeCell ref="B314:D314"/>
    <mergeCell ref="E314:G314"/>
    <mergeCell ref="H314:J314"/>
    <mergeCell ref="K314:P314"/>
    <mergeCell ref="B315:D315"/>
    <mergeCell ref="E315:G315"/>
    <mergeCell ref="H315:J315"/>
    <mergeCell ref="K315:P315"/>
    <mergeCell ref="B312:D312"/>
    <mergeCell ref="E312:G312"/>
    <mergeCell ref="H312:J312"/>
    <mergeCell ref="K312:P312"/>
    <mergeCell ref="B313:D313"/>
    <mergeCell ref="E313:G313"/>
    <mergeCell ref="H313:J313"/>
    <mergeCell ref="K313:P313"/>
    <mergeCell ref="K323:P323"/>
    <mergeCell ref="B324:D324"/>
    <mergeCell ref="E324:G324"/>
    <mergeCell ref="H324:J324"/>
    <mergeCell ref="K324:P324"/>
    <mergeCell ref="A325:A326"/>
    <mergeCell ref="B325:B326"/>
    <mergeCell ref="C325:C326"/>
    <mergeCell ref="T319:T320"/>
    <mergeCell ref="B321:Z321"/>
    <mergeCell ref="B322:D322"/>
    <mergeCell ref="E322:G322"/>
    <mergeCell ref="H322:J322"/>
    <mergeCell ref="K322:P322"/>
    <mergeCell ref="Y322:Y324"/>
    <mergeCell ref="B323:D323"/>
    <mergeCell ref="E323:G323"/>
    <mergeCell ref="H323:J323"/>
    <mergeCell ref="A319:A320"/>
    <mergeCell ref="B319:B320"/>
    <mergeCell ref="C319:C320"/>
    <mergeCell ref="K329:P329"/>
    <mergeCell ref="B330:D330"/>
    <mergeCell ref="E330:G330"/>
    <mergeCell ref="H330:J330"/>
    <mergeCell ref="K330:P330"/>
    <mergeCell ref="B331:D331"/>
    <mergeCell ref="E331:G331"/>
    <mergeCell ref="H331:J331"/>
    <mergeCell ref="K331:P331"/>
    <mergeCell ref="T325:T326"/>
    <mergeCell ref="B327:Z327"/>
    <mergeCell ref="B328:D328"/>
    <mergeCell ref="E328:G328"/>
    <mergeCell ref="H328:J328"/>
    <mergeCell ref="K328:P328"/>
    <mergeCell ref="Y328:Y332"/>
    <mergeCell ref="B329:D329"/>
    <mergeCell ref="E329:G329"/>
    <mergeCell ref="H329:J329"/>
    <mergeCell ref="T333:T334"/>
    <mergeCell ref="B335:Z335"/>
    <mergeCell ref="B336:D336"/>
    <mergeCell ref="E336:G336"/>
    <mergeCell ref="H336:J336"/>
    <mergeCell ref="K336:P336"/>
    <mergeCell ref="Y336:Y337"/>
    <mergeCell ref="B337:D337"/>
    <mergeCell ref="E337:G337"/>
    <mergeCell ref="H337:J337"/>
    <mergeCell ref="B332:D332"/>
    <mergeCell ref="E332:G332"/>
    <mergeCell ref="H332:J332"/>
    <mergeCell ref="K332:P332"/>
    <mergeCell ref="A333:A334"/>
    <mergeCell ref="B333:B334"/>
    <mergeCell ref="C333:C334"/>
    <mergeCell ref="A343:A344"/>
    <mergeCell ref="B343:B344"/>
    <mergeCell ref="C343:C344"/>
    <mergeCell ref="T343:T344"/>
    <mergeCell ref="B345:P345"/>
    <mergeCell ref="B346:Z346"/>
    <mergeCell ref="B341:D341"/>
    <mergeCell ref="E341:G341"/>
    <mergeCell ref="H341:J341"/>
    <mergeCell ref="K341:P341"/>
    <mergeCell ref="Y341:Y342"/>
    <mergeCell ref="B342:D342"/>
    <mergeCell ref="E342:G342"/>
    <mergeCell ref="H342:J342"/>
    <mergeCell ref="K342:P342"/>
    <mergeCell ref="K337:P337"/>
    <mergeCell ref="A338:A339"/>
    <mergeCell ref="B338:B339"/>
    <mergeCell ref="C338:C339"/>
    <mergeCell ref="T338:T339"/>
    <mergeCell ref="B340:Z340"/>
    <mergeCell ref="T351:T352"/>
    <mergeCell ref="B353:Z353"/>
    <mergeCell ref="B354:D354"/>
    <mergeCell ref="E354:G354"/>
    <mergeCell ref="H354:J354"/>
    <mergeCell ref="K354:P354"/>
    <mergeCell ref="Y354:Y357"/>
    <mergeCell ref="E349:G349"/>
    <mergeCell ref="H349:J349"/>
    <mergeCell ref="K349:P349"/>
    <mergeCell ref="B350:D350"/>
    <mergeCell ref="E350:G350"/>
    <mergeCell ref="H350:J350"/>
    <mergeCell ref="K350:P350"/>
    <mergeCell ref="B347:D347"/>
    <mergeCell ref="E347:G347"/>
    <mergeCell ref="H347:J347"/>
    <mergeCell ref="K347:P347"/>
    <mergeCell ref="Y347:Y350"/>
    <mergeCell ref="B348:D348"/>
    <mergeCell ref="E348:G348"/>
    <mergeCell ref="H348:J348"/>
    <mergeCell ref="K348:P348"/>
    <mergeCell ref="B349:D349"/>
    <mergeCell ref="B357:D357"/>
    <mergeCell ref="E357:G357"/>
    <mergeCell ref="H357:J357"/>
    <mergeCell ref="K357:P357"/>
    <mergeCell ref="A358:A359"/>
    <mergeCell ref="B358:B359"/>
    <mergeCell ref="C358:C359"/>
    <mergeCell ref="B355:D355"/>
    <mergeCell ref="E355:G355"/>
    <mergeCell ref="H355:J355"/>
    <mergeCell ref="K355:P355"/>
    <mergeCell ref="B356:D356"/>
    <mergeCell ref="E356:G356"/>
    <mergeCell ref="H356:J356"/>
    <mergeCell ref="K356:P356"/>
    <mergeCell ref="A351:A352"/>
    <mergeCell ref="B351:B352"/>
    <mergeCell ref="C351:C352"/>
    <mergeCell ref="K362:P362"/>
    <mergeCell ref="B363:D363"/>
    <mergeCell ref="E363:G363"/>
    <mergeCell ref="H363:J363"/>
    <mergeCell ref="K363:P363"/>
    <mergeCell ref="B364:D364"/>
    <mergeCell ref="E364:G364"/>
    <mergeCell ref="H364:J364"/>
    <mergeCell ref="K364:P364"/>
    <mergeCell ref="T358:T359"/>
    <mergeCell ref="B360:Z360"/>
    <mergeCell ref="B361:D361"/>
    <mergeCell ref="E361:G361"/>
    <mergeCell ref="H361:J361"/>
    <mergeCell ref="K361:P361"/>
    <mergeCell ref="Y361:Y365"/>
    <mergeCell ref="B362:D362"/>
    <mergeCell ref="E362:G362"/>
    <mergeCell ref="H362:J362"/>
    <mergeCell ref="T366:T367"/>
    <mergeCell ref="B368:P368"/>
    <mergeCell ref="B369:Z369"/>
    <mergeCell ref="B370:D370"/>
    <mergeCell ref="E370:G370"/>
    <mergeCell ref="H370:J370"/>
    <mergeCell ref="K370:P370"/>
    <mergeCell ref="Y370:Y380"/>
    <mergeCell ref="B371:D371"/>
    <mergeCell ref="E371:G371"/>
    <mergeCell ref="B365:D365"/>
    <mergeCell ref="E365:G365"/>
    <mergeCell ref="H365:J365"/>
    <mergeCell ref="K365:P365"/>
    <mergeCell ref="A366:A367"/>
    <mergeCell ref="B366:B367"/>
    <mergeCell ref="C366:C367"/>
    <mergeCell ref="B375:D375"/>
    <mergeCell ref="E375:G375"/>
    <mergeCell ref="H375:J375"/>
    <mergeCell ref="K375:P375"/>
    <mergeCell ref="B376:D376"/>
    <mergeCell ref="E376:G376"/>
    <mergeCell ref="H376:J376"/>
    <mergeCell ref="K376:P376"/>
    <mergeCell ref="B373:D373"/>
    <mergeCell ref="E373:G373"/>
    <mergeCell ref="H373:J373"/>
    <mergeCell ref="K373:P373"/>
    <mergeCell ref="B374:D374"/>
    <mergeCell ref="E374:G374"/>
    <mergeCell ref="H374:J374"/>
    <mergeCell ref="K374:P374"/>
    <mergeCell ref="H371:J371"/>
    <mergeCell ref="K371:P371"/>
    <mergeCell ref="B372:D372"/>
    <mergeCell ref="E372:G372"/>
    <mergeCell ref="H372:J372"/>
    <mergeCell ref="K372:P372"/>
    <mergeCell ref="T381:T382"/>
    <mergeCell ref="B383:Z383"/>
    <mergeCell ref="B384:D384"/>
    <mergeCell ref="E384:G384"/>
    <mergeCell ref="H384:J384"/>
    <mergeCell ref="K384:P384"/>
    <mergeCell ref="Y384:Y387"/>
    <mergeCell ref="B379:D379"/>
    <mergeCell ref="E379:G379"/>
    <mergeCell ref="H379:J379"/>
    <mergeCell ref="K379:P379"/>
    <mergeCell ref="B380:D380"/>
    <mergeCell ref="E380:G380"/>
    <mergeCell ref="H380:I380"/>
    <mergeCell ref="K380:P380"/>
    <mergeCell ref="B377:D377"/>
    <mergeCell ref="E377:G377"/>
    <mergeCell ref="H377:J377"/>
    <mergeCell ref="K377:P377"/>
    <mergeCell ref="B378:D378"/>
    <mergeCell ref="E378:G378"/>
    <mergeCell ref="H378:J378"/>
    <mergeCell ref="K378:P378"/>
    <mergeCell ref="B387:D387"/>
    <mergeCell ref="E387:G387"/>
    <mergeCell ref="H387:J387"/>
    <mergeCell ref="K387:P387"/>
    <mergeCell ref="A388:A389"/>
    <mergeCell ref="B388:B389"/>
    <mergeCell ref="C388:C389"/>
    <mergeCell ref="B385:D385"/>
    <mergeCell ref="E385:G385"/>
    <mergeCell ref="H385:J385"/>
    <mergeCell ref="K385:P385"/>
    <mergeCell ref="B386:D386"/>
    <mergeCell ref="E386:G386"/>
    <mergeCell ref="H386:J386"/>
    <mergeCell ref="K386:P386"/>
    <mergeCell ref="A381:A382"/>
    <mergeCell ref="B381:B382"/>
    <mergeCell ref="C381:C382"/>
    <mergeCell ref="B397:D397"/>
    <mergeCell ref="E397:G397"/>
    <mergeCell ref="H397:J397"/>
    <mergeCell ref="K397:P397"/>
    <mergeCell ref="B398:D398"/>
    <mergeCell ref="E398:G398"/>
    <mergeCell ref="H398:J398"/>
    <mergeCell ref="K398:P398"/>
    <mergeCell ref="B395:D395"/>
    <mergeCell ref="E395:G395"/>
    <mergeCell ref="H395:J395"/>
    <mergeCell ref="K395:P395"/>
    <mergeCell ref="B396:D396"/>
    <mergeCell ref="E396:G396"/>
    <mergeCell ref="H396:J396"/>
    <mergeCell ref="K396:P396"/>
    <mergeCell ref="T388:T389"/>
    <mergeCell ref="B390:P390"/>
    <mergeCell ref="B391:P391"/>
    <mergeCell ref="B392:P392"/>
    <mergeCell ref="B393:Z393"/>
    <mergeCell ref="B394:D394"/>
    <mergeCell ref="E394:G394"/>
    <mergeCell ref="H394:J394"/>
    <mergeCell ref="K394:P394"/>
    <mergeCell ref="Y394:Y400"/>
    <mergeCell ref="T401:T402"/>
    <mergeCell ref="B403:Z403"/>
    <mergeCell ref="B404:D404"/>
    <mergeCell ref="E404:G404"/>
    <mergeCell ref="H404:J404"/>
    <mergeCell ref="K404:P404"/>
    <mergeCell ref="Y404:Y409"/>
    <mergeCell ref="B399:D399"/>
    <mergeCell ref="E399:G399"/>
    <mergeCell ref="H399:J399"/>
    <mergeCell ref="K399:P399"/>
    <mergeCell ref="B400:D400"/>
    <mergeCell ref="E400:G400"/>
    <mergeCell ref="H400:J400"/>
    <mergeCell ref="K400:P400"/>
    <mergeCell ref="B409:D409"/>
    <mergeCell ref="E409:G409"/>
    <mergeCell ref="H409:J409"/>
    <mergeCell ref="K409:P409"/>
    <mergeCell ref="B407:D407"/>
    <mergeCell ref="E407:G407"/>
    <mergeCell ref="H407:J407"/>
    <mergeCell ref="K407:P407"/>
    <mergeCell ref="B408:D408"/>
    <mergeCell ref="E408:G408"/>
    <mergeCell ref="H408:J408"/>
    <mergeCell ref="K408:P408"/>
    <mergeCell ref="B405:D405"/>
    <mergeCell ref="E405:G405"/>
    <mergeCell ref="H405:J405"/>
    <mergeCell ref="K405:P405"/>
    <mergeCell ref="B406:D406"/>
    <mergeCell ref="E406:G406"/>
    <mergeCell ref="H406:J406"/>
    <mergeCell ref="K406:P406"/>
    <mergeCell ref="A401:A402"/>
    <mergeCell ref="B401:B402"/>
    <mergeCell ref="C401:C402"/>
    <mergeCell ref="B417:D417"/>
    <mergeCell ref="E417:G417"/>
    <mergeCell ref="H417:J417"/>
    <mergeCell ref="K417:P417"/>
    <mergeCell ref="A418:A419"/>
    <mergeCell ref="B418:B419"/>
    <mergeCell ref="C418:C419"/>
    <mergeCell ref="K414:P414"/>
    <mergeCell ref="B415:D415"/>
    <mergeCell ref="E415:G415"/>
    <mergeCell ref="H415:J415"/>
    <mergeCell ref="K415:P415"/>
    <mergeCell ref="B416:D416"/>
    <mergeCell ref="E416:G416"/>
    <mergeCell ref="H416:J416"/>
    <mergeCell ref="K416:P416"/>
    <mergeCell ref="T410:T411"/>
    <mergeCell ref="B412:Z412"/>
    <mergeCell ref="B413:D413"/>
    <mergeCell ref="E413:G413"/>
    <mergeCell ref="H413:J413"/>
    <mergeCell ref="K413:P413"/>
    <mergeCell ref="Y413:Y417"/>
    <mergeCell ref="B414:D414"/>
    <mergeCell ref="E414:G414"/>
    <mergeCell ref="H414:J414"/>
    <mergeCell ref="A410:A411"/>
    <mergeCell ref="B410:B411"/>
    <mergeCell ref="C410:C411"/>
    <mergeCell ref="K422:P422"/>
    <mergeCell ref="B423:D423"/>
    <mergeCell ref="E423:G423"/>
    <mergeCell ref="H423:J423"/>
    <mergeCell ref="K423:P423"/>
    <mergeCell ref="B424:D424"/>
    <mergeCell ref="E424:G424"/>
    <mergeCell ref="H424:J424"/>
    <mergeCell ref="K424:P424"/>
    <mergeCell ref="T418:T419"/>
    <mergeCell ref="B420:Z420"/>
    <mergeCell ref="B421:D421"/>
    <mergeCell ref="E421:G421"/>
    <mergeCell ref="H421:J421"/>
    <mergeCell ref="K421:P421"/>
    <mergeCell ref="Y421:Y430"/>
    <mergeCell ref="B422:D422"/>
    <mergeCell ref="E422:G422"/>
    <mergeCell ref="H422:J422"/>
    <mergeCell ref="B429:D429"/>
    <mergeCell ref="E429:G429"/>
    <mergeCell ref="H429:J429"/>
    <mergeCell ref="K429:P429"/>
    <mergeCell ref="B430:D430"/>
    <mergeCell ref="E430:G430"/>
    <mergeCell ref="H430:J430"/>
    <mergeCell ref="K430:P430"/>
    <mergeCell ref="B427:D427"/>
    <mergeCell ref="E427:G427"/>
    <mergeCell ref="H427:J427"/>
    <mergeCell ref="K427:P427"/>
    <mergeCell ref="B428:D428"/>
    <mergeCell ref="E428:G428"/>
    <mergeCell ref="H428:J428"/>
    <mergeCell ref="K428:P428"/>
    <mergeCell ref="B425:D425"/>
    <mergeCell ref="E425:G425"/>
    <mergeCell ref="H425:J425"/>
    <mergeCell ref="K425:P425"/>
    <mergeCell ref="B426:D426"/>
    <mergeCell ref="E426:G426"/>
    <mergeCell ref="H426:J426"/>
    <mergeCell ref="K426:P426"/>
    <mergeCell ref="B435:P435"/>
    <mergeCell ref="B436:Z436"/>
    <mergeCell ref="B437:D437"/>
    <mergeCell ref="E437:G437"/>
    <mergeCell ref="H437:J437"/>
    <mergeCell ref="K437:P437"/>
    <mergeCell ref="Y437:Y461"/>
    <mergeCell ref="B438:D438"/>
    <mergeCell ref="E438:G438"/>
    <mergeCell ref="H438:J438"/>
    <mergeCell ref="K440:P440"/>
    <mergeCell ref="B449:D449"/>
    <mergeCell ref="E449:G449"/>
    <mergeCell ref="H449:J449"/>
    <mergeCell ref="K449:P449"/>
    <mergeCell ref="B450:D450"/>
    <mergeCell ref="E450:G450"/>
    <mergeCell ref="H450:J450"/>
    <mergeCell ref="K450:P450"/>
    <mergeCell ref="B447:D447"/>
    <mergeCell ref="E447:G447"/>
    <mergeCell ref="H447:J447"/>
    <mergeCell ref="K447:P447"/>
    <mergeCell ref="B448:D448"/>
    <mergeCell ref="E448:G448"/>
    <mergeCell ref="H448:J448"/>
    <mergeCell ref="A431:A432"/>
    <mergeCell ref="B431:B432"/>
    <mergeCell ref="C431:C432"/>
    <mergeCell ref="T431:T432"/>
    <mergeCell ref="A433:A434"/>
    <mergeCell ref="B433:B434"/>
    <mergeCell ref="C433:C434"/>
    <mergeCell ref="T433:T434"/>
    <mergeCell ref="B443:D443"/>
    <mergeCell ref="E443:G443"/>
    <mergeCell ref="H443:J443"/>
    <mergeCell ref="K443:P443"/>
    <mergeCell ref="B444:D444"/>
    <mergeCell ref="E444:G444"/>
    <mergeCell ref="H444:J444"/>
    <mergeCell ref="K444:P444"/>
    <mergeCell ref="B441:D441"/>
    <mergeCell ref="E441:G441"/>
    <mergeCell ref="H441:J441"/>
    <mergeCell ref="K441:P441"/>
    <mergeCell ref="B442:D442"/>
    <mergeCell ref="E442:G442"/>
    <mergeCell ref="H442:J442"/>
    <mergeCell ref="K442:P442"/>
    <mergeCell ref="K438:P438"/>
    <mergeCell ref="B439:D439"/>
    <mergeCell ref="E439:G439"/>
    <mergeCell ref="H439:J439"/>
    <mergeCell ref="K439:P439"/>
    <mergeCell ref="B440:D440"/>
    <mergeCell ref="E440:G440"/>
    <mergeCell ref="H440:J440"/>
    <mergeCell ref="K448:P448"/>
    <mergeCell ref="B445:D445"/>
    <mergeCell ref="E445:G445"/>
    <mergeCell ref="K445:P445"/>
    <mergeCell ref="B446:D446"/>
    <mergeCell ref="E446:G446"/>
    <mergeCell ref="K446:P446"/>
    <mergeCell ref="B455:D455"/>
    <mergeCell ref="E455:G455"/>
    <mergeCell ref="H455:J455"/>
    <mergeCell ref="K455:P455"/>
    <mergeCell ref="B456:D456"/>
    <mergeCell ref="E456:G456"/>
    <mergeCell ref="H456:J456"/>
    <mergeCell ref="K456:P456"/>
    <mergeCell ref="B453:D453"/>
    <mergeCell ref="E453:G453"/>
    <mergeCell ref="H453:J453"/>
    <mergeCell ref="K453:P453"/>
    <mergeCell ref="B454:D454"/>
    <mergeCell ref="E454:G454"/>
    <mergeCell ref="H454:J454"/>
    <mergeCell ref="K454:P454"/>
    <mergeCell ref="B451:D451"/>
    <mergeCell ref="E451:G451"/>
    <mergeCell ref="H451:J451"/>
    <mergeCell ref="K451:P451"/>
    <mergeCell ref="B452:D452"/>
    <mergeCell ref="E452:G452"/>
    <mergeCell ref="H452:J452"/>
    <mergeCell ref="K452:P452"/>
    <mergeCell ref="B461:D461"/>
    <mergeCell ref="E461:G461"/>
    <mergeCell ref="H461:J461"/>
    <mergeCell ref="K461:P461"/>
    <mergeCell ref="A462:A463"/>
    <mergeCell ref="B462:B463"/>
    <mergeCell ref="C462:C463"/>
    <mergeCell ref="B459:D459"/>
    <mergeCell ref="E459:G459"/>
    <mergeCell ref="H459:J459"/>
    <mergeCell ref="K459:P459"/>
    <mergeCell ref="B460:D460"/>
    <mergeCell ref="E460:G460"/>
    <mergeCell ref="H460:J460"/>
    <mergeCell ref="K460:P460"/>
    <mergeCell ref="B457:D457"/>
    <mergeCell ref="E457:G457"/>
    <mergeCell ref="H457:J457"/>
    <mergeCell ref="K457:P457"/>
    <mergeCell ref="B458:D458"/>
    <mergeCell ref="E458:G458"/>
    <mergeCell ref="H458:J458"/>
    <mergeCell ref="K458:P458"/>
    <mergeCell ref="K466:P466"/>
    <mergeCell ref="B467:D467"/>
    <mergeCell ref="E467:G467"/>
    <mergeCell ref="H467:J467"/>
    <mergeCell ref="K467:P467"/>
    <mergeCell ref="B468:D468"/>
    <mergeCell ref="E468:G468"/>
    <mergeCell ref="H468:J468"/>
    <mergeCell ref="K468:P468"/>
    <mergeCell ref="T462:T463"/>
    <mergeCell ref="B464:Z464"/>
    <mergeCell ref="B465:D465"/>
    <mergeCell ref="E465:G465"/>
    <mergeCell ref="H465:J465"/>
    <mergeCell ref="K465:P465"/>
    <mergeCell ref="Y465:Y485"/>
    <mergeCell ref="B466:D466"/>
    <mergeCell ref="E466:G466"/>
    <mergeCell ref="H466:J466"/>
    <mergeCell ref="B473:D473"/>
    <mergeCell ref="E473:G473"/>
    <mergeCell ref="H473:J473"/>
    <mergeCell ref="K473:P473"/>
    <mergeCell ref="B474:D474"/>
    <mergeCell ref="E474:G474"/>
    <mergeCell ref="H474:J474"/>
    <mergeCell ref="K474:P474"/>
    <mergeCell ref="B471:D471"/>
    <mergeCell ref="E471:G471"/>
    <mergeCell ref="H471:J471"/>
    <mergeCell ref="K471:P471"/>
    <mergeCell ref="B472:D472"/>
    <mergeCell ref="E472:G472"/>
    <mergeCell ref="H472:J472"/>
    <mergeCell ref="K472:P472"/>
    <mergeCell ref="B469:D469"/>
    <mergeCell ref="E469:G469"/>
    <mergeCell ref="H469:J469"/>
    <mergeCell ref="K469:P469"/>
    <mergeCell ref="B470:D470"/>
    <mergeCell ref="E470:G470"/>
    <mergeCell ref="H470:J470"/>
    <mergeCell ref="K470:P470"/>
    <mergeCell ref="B479:D479"/>
    <mergeCell ref="E479:G479"/>
    <mergeCell ref="H479:J479"/>
    <mergeCell ref="K479:P479"/>
    <mergeCell ref="B480:D480"/>
    <mergeCell ref="E480:G480"/>
    <mergeCell ref="H480:J480"/>
    <mergeCell ref="K480:P480"/>
    <mergeCell ref="B477:D477"/>
    <mergeCell ref="E477:G477"/>
    <mergeCell ref="H477:J477"/>
    <mergeCell ref="K477:P477"/>
    <mergeCell ref="B478:D478"/>
    <mergeCell ref="E478:G478"/>
    <mergeCell ref="H478:J478"/>
    <mergeCell ref="K478:P478"/>
    <mergeCell ref="B475:D475"/>
    <mergeCell ref="E475:G475"/>
    <mergeCell ref="H475:J475"/>
    <mergeCell ref="K475:P475"/>
    <mergeCell ref="B476:D476"/>
    <mergeCell ref="E476:G476"/>
    <mergeCell ref="H476:J476"/>
    <mergeCell ref="K476:P476"/>
    <mergeCell ref="A486:A487"/>
    <mergeCell ref="B486:B487"/>
    <mergeCell ref="C486:C487"/>
    <mergeCell ref="B483:D483"/>
    <mergeCell ref="E483:G483"/>
    <mergeCell ref="H483:J483"/>
    <mergeCell ref="K483:P483"/>
    <mergeCell ref="B484:D484"/>
    <mergeCell ref="E484:G484"/>
    <mergeCell ref="H484:J484"/>
    <mergeCell ref="K484:P484"/>
    <mergeCell ref="B481:D481"/>
    <mergeCell ref="E481:G481"/>
    <mergeCell ref="H481:J481"/>
    <mergeCell ref="K481:P481"/>
    <mergeCell ref="B482:D482"/>
    <mergeCell ref="E482:G482"/>
    <mergeCell ref="H482:J482"/>
    <mergeCell ref="K482:P482"/>
    <mergeCell ref="H491:J491"/>
    <mergeCell ref="K491:P491"/>
    <mergeCell ref="B492:D492"/>
    <mergeCell ref="E492:G492"/>
    <mergeCell ref="H492:J492"/>
    <mergeCell ref="K492:P492"/>
    <mergeCell ref="T486:T487"/>
    <mergeCell ref="B488:P488"/>
    <mergeCell ref="B489:Z489"/>
    <mergeCell ref="B490:D490"/>
    <mergeCell ref="E490:G490"/>
    <mergeCell ref="H490:J490"/>
    <mergeCell ref="K490:P490"/>
    <mergeCell ref="Y490:Y496"/>
    <mergeCell ref="B491:D491"/>
    <mergeCell ref="E491:G491"/>
    <mergeCell ref="B485:D485"/>
    <mergeCell ref="E485:G485"/>
    <mergeCell ref="H485:J485"/>
    <mergeCell ref="K485:P485"/>
    <mergeCell ref="T497:T498"/>
    <mergeCell ref="B499:Z499"/>
    <mergeCell ref="B500:D500"/>
    <mergeCell ref="E500:G500"/>
    <mergeCell ref="H500:J500"/>
    <mergeCell ref="K500:P500"/>
    <mergeCell ref="Y500:Y513"/>
    <mergeCell ref="B495:D495"/>
    <mergeCell ref="E495:G495"/>
    <mergeCell ref="H495:J495"/>
    <mergeCell ref="K495:P495"/>
    <mergeCell ref="B496:D496"/>
    <mergeCell ref="E496:G496"/>
    <mergeCell ref="H496:J496"/>
    <mergeCell ref="K496:P496"/>
    <mergeCell ref="B493:D493"/>
    <mergeCell ref="E493:G493"/>
    <mergeCell ref="H493:J493"/>
    <mergeCell ref="K493:P493"/>
    <mergeCell ref="B494:D494"/>
    <mergeCell ref="E494:G494"/>
    <mergeCell ref="H494:J494"/>
    <mergeCell ref="K494:P494"/>
    <mergeCell ref="B503:D503"/>
    <mergeCell ref="E503:G503"/>
    <mergeCell ref="H503:J503"/>
    <mergeCell ref="K503:P503"/>
    <mergeCell ref="B504:D504"/>
    <mergeCell ref="E504:G504"/>
    <mergeCell ref="H504:J504"/>
    <mergeCell ref="K504:P504"/>
    <mergeCell ref="B501:D501"/>
    <mergeCell ref="E501:G501"/>
    <mergeCell ref="H501:J501"/>
    <mergeCell ref="K501:P501"/>
    <mergeCell ref="B502:D502"/>
    <mergeCell ref="E502:G502"/>
    <mergeCell ref="H502:J502"/>
    <mergeCell ref="K502:P502"/>
    <mergeCell ref="A497:A498"/>
    <mergeCell ref="B497:B498"/>
    <mergeCell ref="C497:C498"/>
    <mergeCell ref="B509:D509"/>
    <mergeCell ref="E509:G509"/>
    <mergeCell ref="H509:J509"/>
    <mergeCell ref="K509:P509"/>
    <mergeCell ref="B510:D510"/>
    <mergeCell ref="E510:G510"/>
    <mergeCell ref="H510:J510"/>
    <mergeCell ref="K510:P510"/>
    <mergeCell ref="B507:D507"/>
    <mergeCell ref="E507:G507"/>
    <mergeCell ref="H507:J507"/>
    <mergeCell ref="K507:P507"/>
    <mergeCell ref="B508:D508"/>
    <mergeCell ref="E508:G508"/>
    <mergeCell ref="H508:J508"/>
    <mergeCell ref="K508:P508"/>
    <mergeCell ref="B505:D505"/>
    <mergeCell ref="E505:G505"/>
    <mergeCell ref="H505:J505"/>
    <mergeCell ref="K505:P505"/>
    <mergeCell ref="B506:D506"/>
    <mergeCell ref="E506:G506"/>
    <mergeCell ref="H506:J506"/>
    <mergeCell ref="K506:P506"/>
    <mergeCell ref="A516:A517"/>
    <mergeCell ref="B516:B517"/>
    <mergeCell ref="C516:C517"/>
    <mergeCell ref="T516:T517"/>
    <mergeCell ref="B518:Z518"/>
    <mergeCell ref="B513:D513"/>
    <mergeCell ref="E513:G513"/>
    <mergeCell ref="H513:J513"/>
    <mergeCell ref="K513:P513"/>
    <mergeCell ref="A514:A515"/>
    <mergeCell ref="B514:B515"/>
    <mergeCell ref="C514:C515"/>
    <mergeCell ref="B511:D511"/>
    <mergeCell ref="E511:G511"/>
    <mergeCell ref="H511:J511"/>
    <mergeCell ref="K511:P511"/>
    <mergeCell ref="B512:D512"/>
    <mergeCell ref="E512:G512"/>
    <mergeCell ref="H512:J512"/>
    <mergeCell ref="K512:P512"/>
    <mergeCell ref="H521:J521"/>
    <mergeCell ref="K521:P521"/>
    <mergeCell ref="B522:D522"/>
    <mergeCell ref="E522:G522"/>
    <mergeCell ref="H522:J522"/>
    <mergeCell ref="K522:P522"/>
    <mergeCell ref="B519:D519"/>
    <mergeCell ref="E519:G519"/>
    <mergeCell ref="H519:J519"/>
    <mergeCell ref="K519:P519"/>
    <mergeCell ref="Y519:Y523"/>
    <mergeCell ref="B520:D520"/>
    <mergeCell ref="H520:J520"/>
    <mergeCell ref="K520:P520"/>
    <mergeCell ref="B521:D521"/>
    <mergeCell ref="E521:G521"/>
    <mergeCell ref="T514:T515"/>
    <mergeCell ref="T524:T525"/>
    <mergeCell ref="B526:Z526"/>
    <mergeCell ref="B527:D527"/>
    <mergeCell ref="E527:G527"/>
    <mergeCell ref="H527:J527"/>
    <mergeCell ref="K527:P527"/>
    <mergeCell ref="Y527:Y538"/>
    <mergeCell ref="B528:D528"/>
    <mergeCell ref="E528:G528"/>
    <mergeCell ref="H528:J528"/>
    <mergeCell ref="B523:D523"/>
    <mergeCell ref="E523:G523"/>
    <mergeCell ref="H523:J523"/>
    <mergeCell ref="K523:P523"/>
    <mergeCell ref="A524:A525"/>
    <mergeCell ref="B524:B525"/>
    <mergeCell ref="C524:C525"/>
    <mergeCell ref="B531:D531"/>
    <mergeCell ref="E531:G531"/>
    <mergeCell ref="H531:J531"/>
    <mergeCell ref="K531:P531"/>
    <mergeCell ref="B532:D532"/>
    <mergeCell ref="E532:G532"/>
    <mergeCell ref="H532:J532"/>
    <mergeCell ref="K532:P532"/>
    <mergeCell ref="K528:P528"/>
    <mergeCell ref="B529:D529"/>
    <mergeCell ref="E529:G529"/>
    <mergeCell ref="H529:J529"/>
    <mergeCell ref="K529:P529"/>
    <mergeCell ref="B530:D530"/>
    <mergeCell ref="E530:G530"/>
    <mergeCell ref="H530:J530"/>
    <mergeCell ref="K530:P530"/>
    <mergeCell ref="B537:D537"/>
    <mergeCell ref="E537:G537"/>
    <mergeCell ref="H537:J537"/>
    <mergeCell ref="K537:P537"/>
    <mergeCell ref="B538:D538"/>
    <mergeCell ref="E538:G538"/>
    <mergeCell ref="H538:J538"/>
    <mergeCell ref="K538:P538"/>
    <mergeCell ref="B535:D535"/>
    <mergeCell ref="E535:G535"/>
    <mergeCell ref="H535:J535"/>
    <mergeCell ref="K535:P535"/>
    <mergeCell ref="B536:D536"/>
    <mergeCell ref="E536:G536"/>
    <mergeCell ref="H536:J536"/>
    <mergeCell ref="K536:P536"/>
    <mergeCell ref="B533:D533"/>
    <mergeCell ref="E533:G533"/>
    <mergeCell ref="H533:J533"/>
    <mergeCell ref="K533:P533"/>
    <mergeCell ref="B534:D534"/>
    <mergeCell ref="E534:G534"/>
    <mergeCell ref="H534:J534"/>
    <mergeCell ref="K534:P534"/>
    <mergeCell ref="B543:P543"/>
    <mergeCell ref="B544:Z544"/>
    <mergeCell ref="B545:D545"/>
    <mergeCell ref="E545:G545"/>
    <mergeCell ref="H545:J545"/>
    <mergeCell ref="K545:P545"/>
    <mergeCell ref="Y545:Y580"/>
    <mergeCell ref="B546:D546"/>
    <mergeCell ref="E546:G546"/>
    <mergeCell ref="H546:J546"/>
    <mergeCell ref="A539:A540"/>
    <mergeCell ref="B539:B540"/>
    <mergeCell ref="C539:C540"/>
    <mergeCell ref="T539:T540"/>
    <mergeCell ref="A541:A542"/>
    <mergeCell ref="B541:B542"/>
    <mergeCell ref="C541:C542"/>
    <mergeCell ref="T541:T542"/>
    <mergeCell ref="B551:D551"/>
    <mergeCell ref="E551:G551"/>
    <mergeCell ref="H551:J551"/>
    <mergeCell ref="K551:P551"/>
    <mergeCell ref="B552:D552"/>
    <mergeCell ref="E552:G552"/>
    <mergeCell ref="H552:J552"/>
    <mergeCell ref="K552:P552"/>
    <mergeCell ref="B549:D549"/>
    <mergeCell ref="E549:G549"/>
    <mergeCell ref="H549:J549"/>
    <mergeCell ref="K549:P549"/>
    <mergeCell ref="B550:D550"/>
    <mergeCell ref="E550:G550"/>
    <mergeCell ref="H550:J550"/>
    <mergeCell ref="K546:P546"/>
    <mergeCell ref="B547:D547"/>
    <mergeCell ref="E547:G547"/>
    <mergeCell ref="H547:J547"/>
    <mergeCell ref="K547:P547"/>
    <mergeCell ref="B548:D548"/>
    <mergeCell ref="E548:G548"/>
    <mergeCell ref="H548:J548"/>
    <mergeCell ref="K548:P548"/>
    <mergeCell ref="B557:D557"/>
    <mergeCell ref="E557:G557"/>
    <mergeCell ref="H557:J557"/>
    <mergeCell ref="K557:P557"/>
    <mergeCell ref="B558:D558"/>
    <mergeCell ref="E558:G558"/>
    <mergeCell ref="H558:J558"/>
    <mergeCell ref="K558:P558"/>
    <mergeCell ref="B555:D555"/>
    <mergeCell ref="E555:G555"/>
    <mergeCell ref="H555:J555"/>
    <mergeCell ref="K555:P555"/>
    <mergeCell ref="B556:D556"/>
    <mergeCell ref="E556:G556"/>
    <mergeCell ref="H556:J556"/>
    <mergeCell ref="K556:P556"/>
    <mergeCell ref="B553:D553"/>
    <mergeCell ref="E553:G553"/>
    <mergeCell ref="H553:J553"/>
    <mergeCell ref="K553:P553"/>
    <mergeCell ref="B554:D554"/>
    <mergeCell ref="E554:G554"/>
    <mergeCell ref="H554:J554"/>
    <mergeCell ref="K554:P554"/>
    <mergeCell ref="B563:D563"/>
    <mergeCell ref="E563:G563"/>
    <mergeCell ref="H563:J563"/>
    <mergeCell ref="K563:P563"/>
    <mergeCell ref="B564:D564"/>
    <mergeCell ref="E564:G564"/>
    <mergeCell ref="H564:J564"/>
    <mergeCell ref="K564:P564"/>
    <mergeCell ref="B561:D561"/>
    <mergeCell ref="E561:G561"/>
    <mergeCell ref="H561:J561"/>
    <mergeCell ref="K561:P561"/>
    <mergeCell ref="B562:D562"/>
    <mergeCell ref="E562:G562"/>
    <mergeCell ref="H562:J562"/>
    <mergeCell ref="K562:P562"/>
    <mergeCell ref="B559:D559"/>
    <mergeCell ref="E559:G559"/>
    <mergeCell ref="H559:J559"/>
    <mergeCell ref="K559:P559"/>
    <mergeCell ref="B560:D560"/>
    <mergeCell ref="E560:G560"/>
    <mergeCell ref="H560:J560"/>
    <mergeCell ref="K560:P560"/>
    <mergeCell ref="B569:D569"/>
    <mergeCell ref="E569:G569"/>
    <mergeCell ref="H569:J569"/>
    <mergeCell ref="K569:P569"/>
    <mergeCell ref="B570:D570"/>
    <mergeCell ref="E570:G570"/>
    <mergeCell ref="H570:J570"/>
    <mergeCell ref="K570:P570"/>
    <mergeCell ref="B567:D567"/>
    <mergeCell ref="E567:G567"/>
    <mergeCell ref="H567:J567"/>
    <mergeCell ref="K567:P567"/>
    <mergeCell ref="B568:D568"/>
    <mergeCell ref="E568:G568"/>
    <mergeCell ref="H568:J568"/>
    <mergeCell ref="K568:P568"/>
    <mergeCell ref="B565:D565"/>
    <mergeCell ref="E565:G565"/>
    <mergeCell ref="H565:J565"/>
    <mergeCell ref="K565:P565"/>
    <mergeCell ref="B566:D566"/>
    <mergeCell ref="E566:G566"/>
    <mergeCell ref="H566:J566"/>
    <mergeCell ref="K566:P566"/>
    <mergeCell ref="B575:D575"/>
    <mergeCell ref="E575:G575"/>
    <mergeCell ref="H575:J575"/>
    <mergeCell ref="K575:P575"/>
    <mergeCell ref="B576:D576"/>
    <mergeCell ref="E576:G576"/>
    <mergeCell ref="H576:J576"/>
    <mergeCell ref="K576:P576"/>
    <mergeCell ref="B573:D573"/>
    <mergeCell ref="E573:G573"/>
    <mergeCell ref="H573:J573"/>
    <mergeCell ref="K573:P573"/>
    <mergeCell ref="B574:D574"/>
    <mergeCell ref="E574:G574"/>
    <mergeCell ref="H574:J574"/>
    <mergeCell ref="K574:P574"/>
    <mergeCell ref="B571:D571"/>
    <mergeCell ref="E571:G571"/>
    <mergeCell ref="H571:J571"/>
    <mergeCell ref="K571:P571"/>
    <mergeCell ref="B572:D572"/>
    <mergeCell ref="E572:G572"/>
    <mergeCell ref="H572:J572"/>
    <mergeCell ref="K572:P572"/>
    <mergeCell ref="A581:A582"/>
    <mergeCell ref="B581:B582"/>
    <mergeCell ref="C581:C582"/>
    <mergeCell ref="T581:T582"/>
    <mergeCell ref="B583:P583"/>
    <mergeCell ref="B584:P584"/>
    <mergeCell ref="B579:D579"/>
    <mergeCell ref="E579:G579"/>
    <mergeCell ref="H579:J579"/>
    <mergeCell ref="K579:P579"/>
    <mergeCell ref="B580:D580"/>
    <mergeCell ref="E580:G580"/>
    <mergeCell ref="H580:J580"/>
    <mergeCell ref="K580:P580"/>
    <mergeCell ref="B577:D577"/>
    <mergeCell ref="E577:G577"/>
    <mergeCell ref="H577:J577"/>
    <mergeCell ref="K577:P577"/>
    <mergeCell ref="B578:D578"/>
    <mergeCell ref="E578:G578"/>
    <mergeCell ref="H578:J578"/>
    <mergeCell ref="K578:P578"/>
    <mergeCell ref="K588:P588"/>
    <mergeCell ref="B589:D589"/>
    <mergeCell ref="E589:G589"/>
    <mergeCell ref="H589:J589"/>
    <mergeCell ref="K589:P589"/>
    <mergeCell ref="B590:D590"/>
    <mergeCell ref="E590:G590"/>
    <mergeCell ref="H590:J590"/>
    <mergeCell ref="K590:P590"/>
    <mergeCell ref="B585:P585"/>
    <mergeCell ref="B586:Z586"/>
    <mergeCell ref="B587:D587"/>
    <mergeCell ref="E587:G587"/>
    <mergeCell ref="H587:J587"/>
    <mergeCell ref="K587:P587"/>
    <mergeCell ref="Y587:Y598"/>
    <mergeCell ref="B588:D588"/>
    <mergeCell ref="E588:G588"/>
    <mergeCell ref="H588:J588"/>
    <mergeCell ref="B595:D595"/>
    <mergeCell ref="E595:G595"/>
    <mergeCell ref="H595:J595"/>
    <mergeCell ref="K595:P595"/>
    <mergeCell ref="B596:D596"/>
    <mergeCell ref="E596:G596"/>
    <mergeCell ref="H596:J596"/>
    <mergeCell ref="K596:P596"/>
    <mergeCell ref="B593:D593"/>
    <mergeCell ref="E593:G593"/>
    <mergeCell ref="H593:J593"/>
    <mergeCell ref="K593:P593"/>
    <mergeCell ref="B594:D594"/>
    <mergeCell ref="E594:G594"/>
    <mergeCell ref="H594:J594"/>
    <mergeCell ref="K594:P594"/>
    <mergeCell ref="B591:D591"/>
    <mergeCell ref="E591:G591"/>
    <mergeCell ref="H591:J591"/>
    <mergeCell ref="K591:P591"/>
    <mergeCell ref="B592:D592"/>
    <mergeCell ref="E592:G592"/>
    <mergeCell ref="H592:J592"/>
    <mergeCell ref="K592:P592"/>
    <mergeCell ref="A603:A604"/>
    <mergeCell ref="B603:B604"/>
    <mergeCell ref="C603:C604"/>
    <mergeCell ref="T603:T604"/>
    <mergeCell ref="A605:A606"/>
    <mergeCell ref="B605:B606"/>
    <mergeCell ref="C605:C606"/>
    <mergeCell ref="T605:T606"/>
    <mergeCell ref="A599:A600"/>
    <mergeCell ref="B599:B600"/>
    <mergeCell ref="C599:C600"/>
    <mergeCell ref="T599:T600"/>
    <mergeCell ref="A601:A602"/>
    <mergeCell ref="B601:B602"/>
    <mergeCell ref="C601:C602"/>
    <mergeCell ref="T601:T602"/>
    <mergeCell ref="B597:D597"/>
    <mergeCell ref="E597:G597"/>
    <mergeCell ref="H597:J597"/>
    <mergeCell ref="K597:P597"/>
    <mergeCell ref="B598:D598"/>
    <mergeCell ref="E598:G598"/>
    <mergeCell ref="H598:J598"/>
    <mergeCell ref="K598:P598"/>
    <mergeCell ref="B612:D612"/>
    <mergeCell ref="E612:G612"/>
    <mergeCell ref="H612:J612"/>
    <mergeCell ref="K612:P612"/>
    <mergeCell ref="B613:D613"/>
    <mergeCell ref="E613:G613"/>
    <mergeCell ref="H613:J613"/>
    <mergeCell ref="K613:P613"/>
    <mergeCell ref="B610:D610"/>
    <mergeCell ref="E610:G610"/>
    <mergeCell ref="H610:J610"/>
    <mergeCell ref="K610:P610"/>
    <mergeCell ref="B611:D611"/>
    <mergeCell ref="E611:G611"/>
    <mergeCell ref="H611:J611"/>
    <mergeCell ref="K611:P611"/>
    <mergeCell ref="B607:Z607"/>
    <mergeCell ref="B608:D608"/>
    <mergeCell ref="E608:G608"/>
    <mergeCell ref="H608:J608"/>
    <mergeCell ref="K608:P608"/>
    <mergeCell ref="Y608:Y613"/>
    <mergeCell ref="B609:D609"/>
    <mergeCell ref="E609:G609"/>
    <mergeCell ref="H609:J609"/>
    <mergeCell ref="K609:P609"/>
    <mergeCell ref="B618:D618"/>
    <mergeCell ref="E618:G618"/>
    <mergeCell ref="H618:J618"/>
    <mergeCell ref="K618:P618"/>
    <mergeCell ref="B619:D619"/>
    <mergeCell ref="E619:G619"/>
    <mergeCell ref="H619:J619"/>
    <mergeCell ref="K619:P619"/>
    <mergeCell ref="A614:A615"/>
    <mergeCell ref="B614:B615"/>
    <mergeCell ref="C614:C615"/>
    <mergeCell ref="T614:T615"/>
    <mergeCell ref="B616:Z616"/>
    <mergeCell ref="B617:D617"/>
    <mergeCell ref="E617:G617"/>
    <mergeCell ref="H617:J617"/>
    <mergeCell ref="K617:P617"/>
    <mergeCell ref="Y617:Y620"/>
    <mergeCell ref="T621:T622"/>
    <mergeCell ref="B623:Z623"/>
    <mergeCell ref="B624:D624"/>
    <mergeCell ref="E624:G624"/>
    <mergeCell ref="H624:J624"/>
    <mergeCell ref="K624:P624"/>
    <mergeCell ref="Y624:Y626"/>
    <mergeCell ref="B625:D625"/>
    <mergeCell ref="E625:G625"/>
    <mergeCell ref="H625:J625"/>
    <mergeCell ref="B620:D620"/>
    <mergeCell ref="E620:G620"/>
    <mergeCell ref="H620:J620"/>
    <mergeCell ref="K620:P620"/>
    <mergeCell ref="A621:A622"/>
    <mergeCell ref="B621:B622"/>
    <mergeCell ref="C621:C622"/>
    <mergeCell ref="B632:Z632"/>
    <mergeCell ref="B633:D633"/>
    <mergeCell ref="E633:G633"/>
    <mergeCell ref="H633:J633"/>
    <mergeCell ref="K633:P633"/>
    <mergeCell ref="Y633:Y646"/>
    <mergeCell ref="B634:D634"/>
    <mergeCell ref="E634:G634"/>
    <mergeCell ref="H634:J634"/>
    <mergeCell ref="K634:P634"/>
    <mergeCell ref="T627:T628"/>
    <mergeCell ref="A629:A630"/>
    <mergeCell ref="B629:B630"/>
    <mergeCell ref="C629:C630"/>
    <mergeCell ref="T629:T630"/>
    <mergeCell ref="B631:P631"/>
    <mergeCell ref="K625:P625"/>
    <mergeCell ref="B626:D626"/>
    <mergeCell ref="E626:G626"/>
    <mergeCell ref="H626:J626"/>
    <mergeCell ref="K626:P626"/>
    <mergeCell ref="A627:A628"/>
    <mergeCell ref="B627:B628"/>
    <mergeCell ref="C627:C628"/>
    <mergeCell ref="E646:G646"/>
    <mergeCell ref="H646:J646"/>
    <mergeCell ref="K646:P646"/>
    <mergeCell ref="A647:A648"/>
    <mergeCell ref="B647:B648"/>
    <mergeCell ref="C647:C648"/>
    <mergeCell ref="B641:D641"/>
    <mergeCell ref="B642:D642"/>
    <mergeCell ref="B643:D643"/>
    <mergeCell ref="B644:D644"/>
    <mergeCell ref="B645:D645"/>
    <mergeCell ref="B646:D646"/>
    <mergeCell ref="B635:D635"/>
    <mergeCell ref="B636:D636"/>
    <mergeCell ref="B637:D637"/>
    <mergeCell ref="B638:D638"/>
    <mergeCell ref="B639:D639"/>
    <mergeCell ref="B640:D640"/>
    <mergeCell ref="B654:D654"/>
    <mergeCell ref="E654:G654"/>
    <mergeCell ref="H654:J654"/>
    <mergeCell ref="K654:P654"/>
    <mergeCell ref="B655:D655"/>
    <mergeCell ref="E655:G655"/>
    <mergeCell ref="H655:J655"/>
    <mergeCell ref="K655:P655"/>
    <mergeCell ref="H652:J652"/>
    <mergeCell ref="K652:P652"/>
    <mergeCell ref="B653:D653"/>
    <mergeCell ref="E653:G653"/>
    <mergeCell ref="H653:J653"/>
    <mergeCell ref="K653:P653"/>
    <mergeCell ref="T647:T648"/>
    <mergeCell ref="B649:P649"/>
    <mergeCell ref="B650:Z650"/>
    <mergeCell ref="B651:D651"/>
    <mergeCell ref="E651:G651"/>
    <mergeCell ref="H651:J651"/>
    <mergeCell ref="K651:P651"/>
    <mergeCell ref="Y651:Y655"/>
    <mergeCell ref="B652:D652"/>
    <mergeCell ref="E652:G652"/>
    <mergeCell ref="B660:Z660"/>
    <mergeCell ref="B661:D661"/>
    <mergeCell ref="E661:G661"/>
    <mergeCell ref="H661:J661"/>
    <mergeCell ref="K661:P661"/>
    <mergeCell ref="Y661:Y665"/>
    <mergeCell ref="B662:D662"/>
    <mergeCell ref="E662:G662"/>
    <mergeCell ref="H662:J662"/>
    <mergeCell ref="K662:P662"/>
    <mergeCell ref="A656:A657"/>
    <mergeCell ref="B656:B657"/>
    <mergeCell ref="C656:C657"/>
    <mergeCell ref="T656:T657"/>
    <mergeCell ref="A658:A659"/>
    <mergeCell ref="B658:B659"/>
    <mergeCell ref="C658:C659"/>
    <mergeCell ref="C672:Y672"/>
    <mergeCell ref="C673:Y673"/>
    <mergeCell ref="T666:T667"/>
    <mergeCell ref="A668:A669"/>
    <mergeCell ref="B668:B669"/>
    <mergeCell ref="C668:C669"/>
    <mergeCell ref="T668:T669"/>
    <mergeCell ref="C671:G671"/>
    <mergeCell ref="B665:D665"/>
    <mergeCell ref="E665:G665"/>
    <mergeCell ref="H665:J665"/>
    <mergeCell ref="K665:P665"/>
    <mergeCell ref="A666:A667"/>
    <mergeCell ref="B666:B667"/>
    <mergeCell ref="C666:C667"/>
    <mergeCell ref="B663:D663"/>
    <mergeCell ref="E663:G663"/>
    <mergeCell ref="H663:J663"/>
    <mergeCell ref="K663:P663"/>
    <mergeCell ref="B664:D664"/>
    <mergeCell ref="E664:G664"/>
    <mergeCell ref="H664:J664"/>
    <mergeCell ref="K664:P6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2020-12-11T06:46:12Z</dcterms:modified>
</cp:coreProperties>
</file>